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firstSheet="1" activeTab="4"/>
  </bookViews>
  <sheets>
    <sheet name="国有资本经营预算收支总表" sheetId="1" r:id="rId1"/>
    <sheet name="国有资本经营收入决算" sheetId="2" r:id="rId2"/>
    <sheet name="东阳市2019年度国有资本决算收入分企业明细表" sheetId="3" r:id="rId3"/>
    <sheet name="国有资本经营支出决算表" sheetId="4" r:id="rId4"/>
    <sheet name="东阳市2019年度国有资本预算支出决算明细表" sheetId="5" r:id="rId5"/>
  </sheets>
  <definedNames>
    <definedName name="_xlnm.Print_Area" localSheetId="2">东阳市2019年度国有资本决算收入分企业明细表!$A$1:$E$45</definedName>
    <definedName name="_xlnm.Print_Area" localSheetId="4">东阳市2019年度国有资本预算支出决算明细表!$A$1:$E$18</definedName>
    <definedName name="_xlnm.Print_Area" localSheetId="3">国有资本经营支出决算表!$A$1:$R$40</definedName>
  </definedNames>
  <calcPr calcId="144525"/>
</workbook>
</file>

<file path=xl/sharedStrings.xml><?xml version="1.0" encoding="utf-8"?>
<sst xmlns="http://schemas.openxmlformats.org/spreadsheetml/2006/main" count="306" uniqueCount="260">
  <si>
    <t>东阳市2019年国有资本经营预算收支决算表</t>
  </si>
  <si>
    <t>单位：万元</t>
  </si>
  <si>
    <t>收          入</t>
  </si>
  <si>
    <t>支          出</t>
  </si>
  <si>
    <t>项        目</t>
  </si>
  <si>
    <t>2018年决算数</t>
  </si>
  <si>
    <t>2019年
预算数</t>
  </si>
  <si>
    <t>2019年调整后预算数</t>
  </si>
  <si>
    <t>2019年决算</t>
  </si>
  <si>
    <t>2019年调整预算数</t>
  </si>
  <si>
    <t>2019年决算数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</si>
  <si>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</si>
  <si>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</si>
  <si>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</si>
  <si>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</si>
  <si>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</si>
  <si>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</si>
  <si>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</si>
  <si>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四、金融国有资本经营预算支出</t>
  </si>
  <si>
    <t>五、其他国有资本经营预算收入</t>
  </si>
  <si>
    <t>五、其他国有资本经营预算支出</t>
  </si>
  <si>
    <t>本年收入合计</t>
  </si>
  <si>
    <t>本年支出合计</t>
  </si>
  <si>
    <t>六、国有资本经营预算转移支付收入</t>
  </si>
  <si>
    <t>六、国有资本经营预算转移支付支出</t>
  </si>
  <si>
    <t>七、上年结转</t>
  </si>
  <si>
    <t>七、调出资金</t>
  </si>
  <si>
    <t>八、结转下年</t>
  </si>
  <si>
    <t>收 入 总 计</t>
  </si>
  <si>
    <t>支 出 总 计</t>
  </si>
  <si>
    <t>注: 以上项目以2019年政府收支科目为准。</t>
  </si>
  <si>
    <t>东阳市2019年国有资本经营预算收入决算表</t>
  </si>
  <si>
    <t>科目编码</t>
  </si>
  <si>
    <t>科目名称</t>
  </si>
  <si>
    <t>1030601</t>
  </si>
  <si>
    <t>103060104</t>
  </si>
  <si>
    <t xml:space="preserve">    石油石化企业利润收入</t>
  </si>
  <si>
    <t>103060105</t>
  </si>
  <si>
    <t xml:space="preserve">    电力企业利润收入</t>
  </si>
  <si>
    <t>103060106</t>
  </si>
  <si>
    <t xml:space="preserve">    电信企业利润收入</t>
  </si>
  <si>
    <t>103060107</t>
  </si>
  <si>
    <t xml:space="preserve">    煤炭企业利润收入</t>
  </si>
  <si>
    <t>103060108</t>
  </si>
  <si>
    <t xml:space="preserve">    有色冶金采掘企业利润收入</t>
  </si>
  <si>
    <t>103060109</t>
  </si>
  <si>
    <t xml:space="preserve">    钢铁企业利润收入</t>
  </si>
  <si>
    <t>103060112</t>
  </si>
  <si>
    <t xml:space="preserve">    化工企业利润收入</t>
  </si>
  <si>
    <t>103060113</t>
  </si>
  <si>
    <t xml:space="preserve">    运输企业利润收入</t>
  </si>
  <si>
    <t>103060114</t>
  </si>
  <si>
    <t xml:space="preserve">    电子企业利润收入</t>
  </si>
  <si>
    <t>103060115</t>
  </si>
  <si>
    <t xml:space="preserve">    机械企业利润收入</t>
  </si>
  <si>
    <t>103060116</t>
  </si>
  <si>
    <t xml:space="preserve">    投资服务企业利润收入</t>
  </si>
  <si>
    <t>103060117</t>
  </si>
  <si>
    <t xml:space="preserve">    纺织轻工企业利润收入</t>
  </si>
  <si>
    <t>103060118</t>
  </si>
  <si>
    <t xml:space="preserve">    贸易企业利润收入</t>
  </si>
  <si>
    <t>103060119</t>
  </si>
  <si>
    <t xml:space="preserve">    建筑施工企业利润收入</t>
  </si>
  <si>
    <t>103060120</t>
  </si>
  <si>
    <t xml:space="preserve">    房地产企业利润收入</t>
  </si>
  <si>
    <t>103060121</t>
  </si>
  <si>
    <t xml:space="preserve">    建材企业利润收入</t>
  </si>
  <si>
    <t>103060122</t>
  </si>
  <si>
    <t xml:space="preserve">    境外企业利润收入</t>
  </si>
  <si>
    <t>103060123</t>
  </si>
  <si>
    <t xml:space="preserve">    对外合作企业利润收入</t>
  </si>
  <si>
    <t>103060124</t>
  </si>
  <si>
    <t xml:space="preserve">    医药企业利润收入</t>
  </si>
  <si>
    <t>103060125</t>
  </si>
  <si>
    <t xml:space="preserve">    农林牧渔企业利润收入</t>
  </si>
  <si>
    <t>103060126</t>
  </si>
  <si>
    <t xml:space="preserve">    邮政企业利润收入</t>
  </si>
  <si>
    <t>103060127</t>
  </si>
  <si>
    <t xml:space="preserve">    军工企业利润收入</t>
  </si>
  <si>
    <t>103060128</t>
  </si>
  <si>
    <t xml:space="preserve">    转制科研院所利润收入</t>
  </si>
  <si>
    <t>103060129</t>
  </si>
  <si>
    <t xml:space="preserve">    地质勘查企业利润收入</t>
  </si>
  <si>
    <t>103060130</t>
  </si>
  <si>
    <t xml:space="preserve">    卫生体育福利企业利润收入</t>
  </si>
  <si>
    <t>103060131</t>
  </si>
  <si>
    <t xml:space="preserve">    教育文化广播企业利润收入</t>
  </si>
  <si>
    <t>103060132</t>
  </si>
  <si>
    <t xml:space="preserve">    科学研究企业利润收入</t>
  </si>
  <si>
    <t>103060133</t>
  </si>
  <si>
    <t xml:space="preserve">    机关社团所属企业利润收入</t>
  </si>
  <si>
    <t>103060134</t>
  </si>
  <si>
    <t xml:space="preserve">    金融企业利润收入（国资预算）</t>
  </si>
  <si>
    <t>103060198</t>
  </si>
  <si>
    <t xml:space="preserve">    其他国有资本经营预算企业利润收入</t>
  </si>
  <si>
    <t>1030602</t>
  </si>
  <si>
    <t>103060202</t>
  </si>
  <si>
    <t xml:space="preserve">    国有控股公司股利、股息收入</t>
  </si>
  <si>
    <t>103060203</t>
  </si>
  <si>
    <t xml:space="preserve">    国有参股公司股利、股息收入</t>
  </si>
  <si>
    <t>103060204</t>
  </si>
  <si>
    <t xml:space="preserve">    金融企业股利、股息收入（国资预算）</t>
  </si>
  <si>
    <t>103060298</t>
  </si>
  <si>
    <t xml:space="preserve">    其他国有资本经营预算企业股利、股息收入</t>
  </si>
  <si>
    <t>1030603</t>
  </si>
  <si>
    <t>103060304</t>
  </si>
  <si>
    <t xml:space="preserve">    国有股权、股份转让收入</t>
  </si>
  <si>
    <t>103060305</t>
  </si>
  <si>
    <t xml:space="preserve">    国有独资企业产权转让收入</t>
  </si>
  <si>
    <t>103060307</t>
  </si>
  <si>
    <t xml:space="preserve">    金融企业产权转让收入</t>
  </si>
  <si>
    <t>103060398</t>
  </si>
  <si>
    <t xml:space="preserve">    其他国有资本经营预算企业产权转让收入</t>
  </si>
  <si>
    <t>1030604</t>
  </si>
  <si>
    <t>103060401</t>
  </si>
  <si>
    <t xml:space="preserve">    国有股权、股份清算收入</t>
  </si>
  <si>
    <t>103060402</t>
  </si>
  <si>
    <t xml:space="preserve">    国有独资企业清算收入</t>
  </si>
  <si>
    <t>103060498</t>
  </si>
  <si>
    <t xml:space="preserve">    其他国有资本经营预算企业清算收入</t>
  </si>
  <si>
    <t>1030698</t>
  </si>
  <si>
    <t>11005</t>
  </si>
  <si>
    <t>1100501</t>
  </si>
  <si>
    <t xml:space="preserve">    国有资本经营预算转移支付收入</t>
  </si>
  <si>
    <t>注: 以上科目编码、科目名称以2019年政府收支科目为准。</t>
  </si>
  <si>
    <t>东阳市2019年度国有资本经营预算收入决算
分企业明细表</t>
  </si>
  <si>
    <t xml:space="preserve">         单位：万元</t>
  </si>
  <si>
    <t>企  业  名  称</t>
  </si>
  <si>
    <t>2019年预算数</t>
  </si>
  <si>
    <t>东阳市市场开发有限公司</t>
  </si>
  <si>
    <t>东阳市规划建筑设计院</t>
  </si>
  <si>
    <t>东阳市经济开发区液化气储配站</t>
  </si>
  <si>
    <t>东阳市交通投资建设集团有限公司</t>
  </si>
  <si>
    <t>东阳市自来水有限公司</t>
  </si>
  <si>
    <t>东阳市保安服务有限公司</t>
  </si>
  <si>
    <t>浙江省东阳市开发建筑工程公司</t>
  </si>
  <si>
    <t>浙江东阳正天机电公司</t>
  </si>
  <si>
    <t>东阳市西甑山公墓有限公司</t>
  </si>
  <si>
    <t>浙江省东阳市公证处</t>
  </si>
  <si>
    <t>东阳市人力资源服务有限公司</t>
  </si>
  <si>
    <t>东阳市公路设施有限公司</t>
  </si>
  <si>
    <t>东阳市民爆物资有限公司</t>
  </si>
  <si>
    <t>东阳市大江勘测有限公司</t>
  </si>
  <si>
    <t>东阳市交通建设监理咨询有限公司</t>
  </si>
  <si>
    <t>东阳市电影放映有限公司</t>
  </si>
  <si>
    <t>东阳市成建市政园林绿化有限公司</t>
  </si>
  <si>
    <t>东阳市公共停车服务有限公司</t>
  </si>
  <si>
    <t>东阳市土地勘察规划测绘院</t>
  </si>
  <si>
    <t>浙江省东阳鸿达市政园林有限公司</t>
  </si>
  <si>
    <t>东阳市交通检测咨询有限公司</t>
  </si>
  <si>
    <t>东阳市交通绿化有限公司</t>
  </si>
  <si>
    <t>东阳市汽车综合性能检测站</t>
  </si>
  <si>
    <t>东阳市衡信价格事务所有限公司</t>
  </si>
  <si>
    <t>东阳市木雕博物馆发展有限公司</t>
  </si>
  <si>
    <t>东阳市志远教育发展有限公司</t>
  </si>
  <si>
    <t>东阳市城投学前教育管理有限公司</t>
  </si>
  <si>
    <t>东阳市金融控股有限公司</t>
  </si>
  <si>
    <t>东阳市禹山基础设施建设有限公司</t>
  </si>
  <si>
    <t>东阳市东白山茶场</t>
  </si>
  <si>
    <t>东阳市和正建设工程检测有限公司</t>
  </si>
  <si>
    <t>东阳市滨江便民餐饮设备租赁有限公司</t>
  </si>
  <si>
    <t>东阳市机动车驾驶员培训学校</t>
  </si>
  <si>
    <t>东阳市机动车检测有限公司</t>
  </si>
  <si>
    <t>东阳市粮食收储有限公司</t>
  </si>
  <si>
    <t>浙江省东阳市民政工业服务公司</t>
  </si>
  <si>
    <t>东阳市阳光职业技能培训学校</t>
  </si>
  <si>
    <t>东阳市智联人力资源开发有限公司</t>
  </si>
  <si>
    <t>东阳报社</t>
  </si>
  <si>
    <t>金华银行</t>
  </si>
  <si>
    <t>合计</t>
  </si>
  <si>
    <t>东阳市2019年国有资本经营预算支出决算表</t>
  </si>
  <si>
    <t>资本性
支出</t>
  </si>
  <si>
    <t>费用性
支出</t>
  </si>
  <si>
    <t>其他
支出</t>
  </si>
  <si>
    <t>223</t>
  </si>
  <si>
    <t xml:space="preserve">一、国有资本经营预算支出 </t>
  </si>
  <si>
    <t>22301</t>
  </si>
  <si>
    <t xml:space="preserve">    解决历史遗留问题及改革成本支出</t>
  </si>
  <si>
    <t>2230101</t>
  </si>
  <si>
    <t xml:space="preserve">      厂办大集体改革支出</t>
  </si>
  <si>
    <t>2230102</t>
  </si>
  <si>
    <t xml:space="preserve">      “三供一业”移交补助支出</t>
  </si>
  <si>
    <t>2230103</t>
  </si>
  <si>
    <t xml:space="preserve">      国有企业办职教幼教补助支出</t>
  </si>
  <si>
    <t>2230104</t>
  </si>
  <si>
    <t xml:space="preserve">      国有企业办公共服务机构移交补助支出</t>
  </si>
  <si>
    <t>2230105</t>
  </si>
  <si>
    <t xml:space="preserve">      国有企业退休人员社会化管理补助支出</t>
  </si>
  <si>
    <t>2230106</t>
  </si>
  <si>
    <t xml:space="preserve">      国有企业棚户区改造支出</t>
  </si>
  <si>
    <t>2230107</t>
  </si>
  <si>
    <t xml:space="preserve">      国有企业改革成本支出</t>
  </si>
  <si>
    <t>2230108</t>
  </si>
  <si>
    <t xml:space="preserve">      离休干部医药费补助支出</t>
  </si>
  <si>
    <t>2230199</t>
  </si>
  <si>
    <t xml:space="preserve">      其他解决历史遗留问题及改革成本支出</t>
  </si>
  <si>
    <t>22302</t>
  </si>
  <si>
    <t xml:space="preserve">    国有企业资本金注入</t>
  </si>
  <si>
    <t>2230201</t>
  </si>
  <si>
    <t xml:space="preserve">      国有经济结构调整支出   </t>
  </si>
  <si>
    <t>2230202</t>
  </si>
  <si>
    <t xml:space="preserve">      公益性设施投资支出</t>
  </si>
  <si>
    <t>2230203</t>
  </si>
  <si>
    <t xml:space="preserve">      前瞻性战略性产业发展支出</t>
  </si>
  <si>
    <t>2230204</t>
  </si>
  <si>
    <t xml:space="preserve">      生态环境保护支出</t>
  </si>
  <si>
    <t>2230205</t>
  </si>
  <si>
    <t xml:space="preserve">      支持科技进步支出</t>
  </si>
  <si>
    <t>2230206</t>
  </si>
  <si>
    <t xml:space="preserve">      保障国有经济安全支出</t>
  </si>
  <si>
    <t>2230207</t>
  </si>
  <si>
    <t xml:space="preserve">      对外投资合作支出</t>
  </si>
  <si>
    <t>2230299</t>
  </si>
  <si>
    <t xml:space="preserve">      其他国有企业资本金注入</t>
  </si>
  <si>
    <t>22303</t>
  </si>
  <si>
    <t xml:space="preserve">    国有企业政策性补贴</t>
  </si>
  <si>
    <t>2230301</t>
  </si>
  <si>
    <t xml:space="preserve">      国有企业政策性补贴</t>
  </si>
  <si>
    <t>22304</t>
  </si>
  <si>
    <t xml:space="preserve">    金融国有资本经营预算支出</t>
  </si>
  <si>
    <t>2230401</t>
  </si>
  <si>
    <t xml:space="preserve">      资本性支出</t>
  </si>
  <si>
    <t>2230402</t>
  </si>
  <si>
    <t xml:space="preserve">      改革性支出</t>
  </si>
  <si>
    <t>2230499</t>
  </si>
  <si>
    <t xml:space="preserve">      其他金融国有资本经营预算支出</t>
  </si>
  <si>
    <t>22399</t>
  </si>
  <si>
    <t xml:space="preserve">    其他国有资本经营预算支出</t>
  </si>
  <si>
    <t>2239901</t>
  </si>
  <si>
    <t xml:space="preserve">      其他国有资本经营预算支出</t>
  </si>
  <si>
    <t>230</t>
  </si>
  <si>
    <t>二、转移性支出</t>
  </si>
  <si>
    <t>23005</t>
  </si>
  <si>
    <t xml:space="preserve">    国有资本经营预算转移支付支出</t>
  </si>
  <si>
    <t>2300501</t>
  </si>
  <si>
    <t xml:space="preserve">      国有资本经营预算转移支付支出</t>
  </si>
  <si>
    <t>23008</t>
  </si>
  <si>
    <t xml:space="preserve">    调出资金</t>
  </si>
  <si>
    <t>2300803</t>
  </si>
  <si>
    <t xml:space="preserve">      国有资本经营预算调出资金</t>
  </si>
  <si>
    <t>三、  结转下年</t>
  </si>
  <si>
    <t>东阳市2019年度国有资本经营预算支出决算明细表</t>
  </si>
  <si>
    <t xml:space="preserve">     单位：万元</t>
  </si>
  <si>
    <t>项目名称</t>
  </si>
  <si>
    <t>2018年
决算数</t>
  </si>
  <si>
    <t>2019年
决算数</t>
  </si>
  <si>
    <t>市财政局社会保障风险金专户</t>
  </si>
  <si>
    <t>补充一般预算</t>
  </si>
  <si>
    <t>补充资本金-东阳市惠民公共交通有限公司</t>
  </si>
  <si>
    <t>补充资本金-东阳日报有限公司</t>
  </si>
  <si>
    <t>补充资本金-南山交通技术培训中心</t>
  </si>
  <si>
    <t>补充资本金-公共停车</t>
  </si>
  <si>
    <t>补充资本金-水投</t>
  </si>
  <si>
    <t>补充资本金-国投</t>
  </si>
  <si>
    <t>补充资本金-国置物业</t>
  </si>
  <si>
    <t>补充资本金-成建市政园林</t>
  </si>
  <si>
    <t>补充资本金-市场开发</t>
  </si>
  <si>
    <t>补充资本金-文旅投资集团（拟成立）</t>
  </si>
  <si>
    <t>补充资本金-现代服务投资集团（拟成立）</t>
  </si>
  <si>
    <t>结转下年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</si>
</sst>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%"/>
  </numFmts>
  <fonts count="34">
    <font>
      <sz val="12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20"/>
      <color indexed="8"/>
      <name val="宋体"/>
      <charset val="134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/>
    <xf numFmtId="42" fontId="23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3" fillId="25" borderId="10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9" fontId="15" fillId="0" borderId="0" applyFont="0" applyFill="0" applyBorder="0" applyAlignment="0" applyProtection="0"/>
    <xf numFmtId="0" fontId="30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5" fillId="0" borderId="0"/>
    <xf numFmtId="41" fontId="15" fillId="0" borderId="0" applyFont="0" applyFill="0" applyBorder="0" applyAlignment="0" applyProtection="0"/>
    <xf numFmtId="0" fontId="13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0"/>
    <xf numFmtId="41" fontId="15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3" fillId="0" borderId="0">
      <alignment vertical="center"/>
    </xf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0" fontId="0" fillId="0" borderId="0" xfId="0" applyAlignment="1">
      <alignment wrapText="1"/>
    </xf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wrapText="1"/>
    </xf>
    <xf numFmtId="0" fontId="1" fillId="0" borderId="0" xfId="59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59" applyFont="1" applyBorder="1" applyAlignment="1">
      <alignment horizontal="center" vertical="center" wrapText="1"/>
    </xf>
    <xf numFmtId="0" fontId="3" fillId="0" borderId="1" xfId="59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4" fillId="0" borderId="2" xfId="64" applyFont="1" applyBorder="1" applyAlignment="1">
      <alignment horizontal="center" vertical="center" wrapText="1"/>
    </xf>
    <xf numFmtId="177" fontId="4" fillId="0" borderId="2" xfId="64" applyNumberFormat="1" applyFont="1" applyBorder="1" applyAlignment="1">
      <alignment horizontal="center" vertical="center" wrapText="1"/>
    </xf>
    <xf numFmtId="0" fontId="4" fillId="0" borderId="2" xfId="59" applyFont="1" applyBorder="1" applyAlignment="1">
      <alignment horizontal="left" vertical="center" wrapText="1"/>
    </xf>
    <xf numFmtId="177" fontId="3" fillId="0" borderId="2" xfId="8" applyNumberFormat="1" applyFont="1" applyBorder="1" applyAlignment="1">
      <alignment horizontal="center" vertical="center" wrapText="1"/>
    </xf>
    <xf numFmtId="177" fontId="3" fillId="0" borderId="2" xfId="59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4" fillId="0" borderId="2" xfId="59" applyFont="1" applyFill="1" applyBorder="1" applyAlignment="1">
      <alignment horizontal="left" vertical="center" wrapText="1"/>
    </xf>
    <xf numFmtId="0" fontId="4" fillId="0" borderId="2" xfId="59" applyFont="1" applyBorder="1" applyAlignment="1">
      <alignment horizontal="center" vertical="center" wrapText="1"/>
    </xf>
    <xf numFmtId="0" fontId="5" fillId="0" borderId="0" xfId="44"/>
    <xf numFmtId="177" fontId="5" fillId="0" borderId="0" xfId="44" applyNumberFormat="1"/>
    <xf numFmtId="0" fontId="6" fillId="2" borderId="0" xfId="44" applyFont="1" applyFill="1" applyBorder="1" applyAlignment="1">
      <alignment horizontal="center" vertical="center"/>
    </xf>
    <xf numFmtId="0" fontId="7" fillId="2" borderId="1" xfId="44" applyFont="1" applyFill="1" applyBorder="1" applyAlignment="1">
      <alignment vertical="center"/>
    </xf>
    <xf numFmtId="0" fontId="8" fillId="2" borderId="1" xfId="44" applyFont="1" applyFill="1" applyBorder="1" applyAlignment="1">
      <alignment horizontal="right" vertical="center"/>
    </xf>
    <xf numFmtId="0" fontId="9" fillId="2" borderId="2" xfId="44" applyFont="1" applyFill="1" applyBorder="1" applyAlignment="1">
      <alignment horizontal="center" vertical="center"/>
    </xf>
    <xf numFmtId="177" fontId="9" fillId="2" borderId="2" xfId="44" applyNumberFormat="1" applyFont="1" applyFill="1" applyBorder="1" applyAlignment="1">
      <alignment horizontal="center" vertical="center"/>
    </xf>
    <xf numFmtId="0" fontId="10" fillId="2" borderId="2" xfId="44" applyFont="1" applyFill="1" applyBorder="1" applyAlignment="1">
      <alignment vertical="center"/>
    </xf>
    <xf numFmtId="177" fontId="10" fillId="2" borderId="2" xfId="44" applyNumberFormat="1" applyFont="1" applyFill="1" applyBorder="1" applyAlignment="1">
      <alignment horizontal="center" vertical="center"/>
    </xf>
    <xf numFmtId="0" fontId="9" fillId="2" borderId="2" xfId="44" applyFont="1" applyFill="1" applyBorder="1" applyAlignment="1">
      <alignment vertical="center"/>
    </xf>
    <xf numFmtId="0" fontId="10" fillId="2" borderId="2" xfId="44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59" applyFont="1" applyBorder="1" applyAlignment="1">
      <alignment horizontal="center" vertical="center"/>
    </xf>
    <xf numFmtId="0" fontId="3" fillId="0" borderId="1" xfId="59" applyFont="1" applyBorder="1" applyAlignment="1">
      <alignment horizontal="right" vertical="center"/>
    </xf>
    <xf numFmtId="0" fontId="4" fillId="0" borderId="3" xfId="64" applyFont="1" applyBorder="1" applyAlignment="1">
      <alignment horizontal="center" vertical="center"/>
    </xf>
    <xf numFmtId="177" fontId="4" fillId="0" borderId="2" xfId="64" applyNumberFormat="1" applyFont="1" applyBorder="1" applyAlignment="1">
      <alignment horizontal="center" vertical="center"/>
    </xf>
    <xf numFmtId="0" fontId="4" fillId="0" borderId="2" xfId="64" applyFont="1" applyBorder="1" applyAlignment="1">
      <alignment horizontal="center" vertical="center"/>
    </xf>
    <xf numFmtId="176" fontId="9" fillId="2" borderId="2" xfId="44" applyNumberFormat="1" applyFont="1" applyFill="1" applyBorder="1" applyAlignment="1">
      <alignment horizontal="center" vertical="center"/>
    </xf>
    <xf numFmtId="0" fontId="3" fillId="0" borderId="2" xfId="59" applyFont="1" applyBorder="1" applyAlignment="1">
      <alignment horizontal="left" vertical="center" wrapText="1"/>
    </xf>
    <xf numFmtId="0" fontId="3" fillId="0" borderId="2" xfId="59" applyFont="1" applyBorder="1" applyAlignment="1">
      <alignment horizontal="center" vertical="center"/>
    </xf>
    <xf numFmtId="1" fontId="3" fillId="0" borderId="2" xfId="59" applyNumberFormat="1" applyFont="1" applyBorder="1" applyAlignment="1">
      <alignment horizontal="center" vertical="center"/>
    </xf>
    <xf numFmtId="0" fontId="3" fillId="0" borderId="2" xfId="59" applyFont="1" applyFill="1" applyBorder="1" applyAlignment="1">
      <alignment horizontal="left" vertical="center" wrapText="1"/>
    </xf>
    <xf numFmtId="0" fontId="3" fillId="0" borderId="2" xfId="59" applyFont="1" applyBorder="1" applyAlignment="1">
      <alignment horizontal="center" vertical="center" wrapText="1"/>
    </xf>
    <xf numFmtId="1" fontId="3" fillId="0" borderId="2" xfId="59" applyNumberFormat="1" applyFont="1" applyBorder="1" applyAlignment="1">
      <alignment horizontal="center" vertical="center" wrapText="1"/>
    </xf>
    <xf numFmtId="0" fontId="3" fillId="0" borderId="4" xfId="59" applyFont="1" applyBorder="1" applyAlignment="1">
      <alignment horizontal="left" vertical="center" wrapText="1"/>
    </xf>
    <xf numFmtId="0" fontId="4" fillId="0" borderId="4" xfId="59" applyFont="1" applyBorder="1" applyAlignment="1">
      <alignment horizontal="center" vertical="center" wrapText="1"/>
    </xf>
    <xf numFmtId="177" fontId="3" fillId="0" borderId="2" xfId="59" applyNumberFormat="1" applyFont="1" applyBorder="1" applyAlignment="1">
      <alignment horizontal="center" vertical="center"/>
    </xf>
    <xf numFmtId="0" fontId="5" fillId="0" borderId="0" xfId="44" applyAlignment="1">
      <alignment wrapText="1"/>
    </xf>
    <xf numFmtId="177" fontId="5" fillId="0" borderId="0" xfId="44" applyNumberFormat="1" applyAlignment="1">
      <alignment wrapText="1"/>
    </xf>
    <xf numFmtId="0" fontId="6" fillId="2" borderId="0" xfId="44" applyFont="1" applyFill="1" applyBorder="1" applyAlignment="1">
      <alignment horizontal="center" vertical="center" wrapText="1"/>
    </xf>
    <xf numFmtId="0" fontId="8" fillId="2" borderId="1" xfId="44" applyFont="1" applyFill="1" applyBorder="1" applyAlignment="1">
      <alignment horizontal="right" vertical="center" wrapText="1"/>
    </xf>
    <xf numFmtId="0" fontId="9" fillId="2" borderId="2" xfId="44" applyFont="1" applyFill="1" applyBorder="1" applyAlignment="1">
      <alignment horizontal="center" vertical="center" wrapText="1"/>
    </xf>
    <xf numFmtId="176" fontId="9" fillId="0" borderId="2" xfId="44" applyNumberFormat="1" applyFont="1" applyFill="1" applyBorder="1" applyAlignment="1">
      <alignment horizontal="center" vertical="center" wrapText="1"/>
    </xf>
    <xf numFmtId="176" fontId="9" fillId="2" borderId="2" xfId="44" applyNumberFormat="1" applyFont="1" applyFill="1" applyBorder="1" applyAlignment="1">
      <alignment horizontal="center" vertical="center" wrapText="1"/>
    </xf>
    <xf numFmtId="0" fontId="9" fillId="2" borderId="2" xfId="44" applyFont="1" applyFill="1" applyBorder="1" applyAlignment="1">
      <alignment vertical="center" wrapText="1"/>
    </xf>
    <xf numFmtId="0" fontId="10" fillId="2" borderId="2" xfId="44" applyFont="1" applyFill="1" applyBorder="1" applyAlignment="1">
      <alignment vertical="center" wrapText="1"/>
    </xf>
    <xf numFmtId="177" fontId="10" fillId="2" borderId="2" xfId="44" applyNumberFormat="1" applyFont="1" applyFill="1" applyBorder="1" applyAlignment="1">
      <alignment horizontal="center" vertical="center" wrapText="1"/>
    </xf>
    <xf numFmtId="177" fontId="9" fillId="2" borderId="2" xfId="44" applyNumberFormat="1" applyFont="1" applyFill="1" applyBorder="1" applyAlignment="1">
      <alignment horizontal="center" vertical="center" wrapText="1"/>
    </xf>
    <xf numFmtId="0" fontId="10" fillId="2" borderId="2" xfId="44" applyFont="1" applyFill="1" applyBorder="1" applyAlignment="1">
      <alignment horizontal="center" vertical="center" wrapText="1"/>
    </xf>
    <xf numFmtId="0" fontId="11" fillId="0" borderId="0" xfId="44" applyFont="1" applyAlignment="1">
      <alignment wrapText="1"/>
    </xf>
    <xf numFmtId="176" fontId="5" fillId="0" borderId="0" xfId="44" applyNumberFormat="1" applyFill="1" applyAlignment="1">
      <alignment wrapText="1"/>
    </xf>
    <xf numFmtId="176" fontId="5" fillId="0" borderId="0" xfId="44" applyNumberFormat="1" applyAlignment="1">
      <alignment wrapText="1"/>
    </xf>
    <xf numFmtId="0" fontId="8" fillId="2" borderId="0" xfId="44" applyFont="1" applyFill="1" applyBorder="1" applyAlignment="1">
      <alignment horizontal="right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176" fontId="10" fillId="2" borderId="2" xfId="44" applyNumberFormat="1" applyFont="1" applyFill="1" applyBorder="1" applyAlignment="1">
      <alignment horizontal="center" vertical="center" wrapText="1"/>
    </xf>
    <xf numFmtId="10" fontId="5" fillId="0" borderId="0" xfId="12" applyNumberFormat="1" applyFont="1" applyAlignment="1">
      <alignment wrapText="1"/>
    </xf>
    <xf numFmtId="178" fontId="5" fillId="0" borderId="0" xfId="12" applyNumberFormat="1" applyFont="1" applyAlignment="1">
      <alignment wrapText="1"/>
    </xf>
    <xf numFmtId="0" fontId="5" fillId="0" borderId="2" xfId="44" applyBorder="1" applyAlignment="1">
      <alignment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_2015年决算" xfId="11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百分比 4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千位分隔[0] 2" xfId="42"/>
    <cellStyle name="强调文字颜色 3" xfId="43" builtinId="37"/>
    <cellStyle name="常规 3 2" xfId="44"/>
    <cellStyle name="千位分隔[0] 3" xfId="45"/>
    <cellStyle name="强调文字颜色 4" xfId="46" builtinId="41"/>
    <cellStyle name="20% - 强调文字颜色 4" xfId="47" builtinId="42"/>
    <cellStyle name="40% - 强调文字颜色 4" xfId="48" builtinId="43"/>
    <cellStyle name="0,0_x000d_&#10;NA_x000d_&#10; 21" xfId="49"/>
    <cellStyle name="千位分隔[0] 4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0,0_x000d_&#10;NA_x000d_&#10;" xfId="59"/>
    <cellStyle name="常规 3" xfId="60"/>
    <cellStyle name="百分比 2 10" xfId="61"/>
    <cellStyle name="百分比 3" xfId="62"/>
    <cellStyle name="常规 17" xfId="63"/>
    <cellStyle name="常规 2" xfId="64"/>
    <cellStyle name="千位分隔 2" xfId="65"/>
    <cellStyle name="常规 4" xfId="66"/>
    <cellStyle name="千位分隔 2 2" xfId="6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18"/>
  <sheetViews>
    <sheetView workbookViewId="0">
      <selection activeCell="A1" sqref="A1:J1"/>
    </sheetView>
  </sheetViews>
  <sheetFormatPr defaultColWidth="11.375" defaultRowHeight="12.75"/>
  <cols>
    <col min="1" max="1" width="28.125" style="44" customWidth="1"/>
    <col min="2" max="2" width="8" style="57" customWidth="1"/>
    <col min="3" max="3" width="8" style="58" customWidth="1"/>
    <col min="4" max="4" width="9.875" style="58" customWidth="1"/>
    <col min="5" max="5" width="8.75" style="58" customWidth="1"/>
    <col min="6" max="6" width="32.25" style="44" customWidth="1"/>
    <col min="7" max="7" width="5.75" style="57" customWidth="1"/>
    <col min="8" max="8" width="7" style="58" customWidth="1"/>
    <col min="9" max="9" width="7.875" style="44" customWidth="1"/>
    <col min="10" max="10" width="5.25" style="44" customWidth="1"/>
    <col min="11" max="11" width="11.375" style="44" customWidth="1"/>
    <col min="12" max="16384" width="11.375" style="44"/>
  </cols>
  <sheetData>
    <row r="1" ht="39" customHeight="1" spans="1:10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</row>
    <row r="2" ht="14.65" customHeight="1" spans="1:10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</row>
    <row r="3" ht="28.5" customHeight="1" spans="1:10">
      <c r="A3" s="48" t="s">
        <v>2</v>
      </c>
      <c r="B3" s="48"/>
      <c r="C3" s="48"/>
      <c r="D3" s="48"/>
      <c r="E3" s="48"/>
      <c r="F3" s="48" t="s">
        <v>3</v>
      </c>
      <c r="G3" s="48"/>
      <c r="H3" s="48"/>
      <c r="I3" s="48"/>
      <c r="J3" s="48"/>
    </row>
    <row r="4" ht="28.5" customHeight="1" spans="1:10">
      <c r="A4" s="48" t="s">
        <v>4</v>
      </c>
      <c r="B4" s="49" t="s">
        <v>5</v>
      </c>
      <c r="C4" s="50" t="s">
        <v>6</v>
      </c>
      <c r="D4" s="50" t="s">
        <v>7</v>
      </c>
      <c r="E4" s="50" t="s">
        <v>8</v>
      </c>
      <c r="F4" s="48" t="s">
        <v>4</v>
      </c>
      <c r="G4" s="49" t="s">
        <v>5</v>
      </c>
      <c r="H4" s="50" t="s">
        <v>6</v>
      </c>
      <c r="I4" s="50" t="s">
        <v>9</v>
      </c>
      <c r="J4" s="50" t="s">
        <v>10</v>
      </c>
    </row>
    <row r="5" ht="28.5" customHeight="1" spans="1:10">
      <c r="A5" s="51" t="s">
        <v>11</v>
      </c>
      <c r="B5" s="49">
        <v>3096</v>
      </c>
      <c r="C5" s="50">
        <v>1280</v>
      </c>
      <c r="D5" s="50">
        <v>1583</v>
      </c>
      <c r="E5" s="50">
        <v>1583</v>
      </c>
      <c r="F5" s="51" t="s">
        <v>12</v>
      </c>
      <c r="G5" s="60"/>
      <c r="H5" s="50"/>
      <c r="I5" s="64"/>
      <c r="J5" s="64"/>
    </row>
    <row r="6" ht="28.5" customHeight="1" spans="1:10">
      <c r="A6" s="51" t="s">
        <v>13</v>
      </c>
      <c r="B6" s="49"/>
      <c r="C6" s="50">
        <v>120</v>
      </c>
      <c r="D6" s="50">
        <v>66.41</v>
      </c>
      <c r="E6" s="50">
        <v>67</v>
      </c>
      <c r="F6" s="51" t="s">
        <v>14</v>
      </c>
      <c r="G6" s="60">
        <v>1362</v>
      </c>
      <c r="H6" s="50">
        <v>894</v>
      </c>
      <c r="I6" s="50">
        <v>1042.68</v>
      </c>
      <c r="J6" s="50">
        <v>560</v>
      </c>
    </row>
    <row r="7" ht="28.5" customHeight="1" spans="1:10">
      <c r="A7" s="51" t="s">
        <v>15</v>
      </c>
      <c r="B7" s="49"/>
      <c r="C7" s="50"/>
      <c r="D7" s="50"/>
      <c r="E7" s="50"/>
      <c r="F7" s="51" t="s">
        <v>16</v>
      </c>
      <c r="G7" s="60">
        <v>100</v>
      </c>
      <c r="H7" s="50"/>
      <c r="I7" s="50"/>
      <c r="J7" s="50"/>
    </row>
    <row r="8" ht="28.5" customHeight="1" spans="1:10">
      <c r="A8" s="51" t="s">
        <v>17</v>
      </c>
      <c r="B8" s="49"/>
      <c r="C8" s="50"/>
      <c r="D8" s="50">
        <v>17.27</v>
      </c>
      <c r="E8" s="50">
        <v>17</v>
      </c>
      <c r="F8" s="51" t="s">
        <v>18</v>
      </c>
      <c r="G8" s="49"/>
      <c r="H8" s="50"/>
      <c r="I8" s="50"/>
      <c r="J8" s="50"/>
    </row>
    <row r="9" ht="28.5" customHeight="1" spans="1:10">
      <c r="A9" s="51" t="s">
        <v>19</v>
      </c>
      <c r="B9" s="49"/>
      <c r="C9" s="50"/>
      <c r="D9" s="50"/>
      <c r="E9" s="50"/>
      <c r="F9" s="51" t="s">
        <v>20</v>
      </c>
      <c r="G9" s="60">
        <v>929</v>
      </c>
      <c r="H9" s="50">
        <v>420</v>
      </c>
      <c r="I9" s="50">
        <v>500</v>
      </c>
      <c r="J9" s="50">
        <v>500</v>
      </c>
    </row>
    <row r="10" s="56" customFormat="1" ht="28.5" customHeight="1" spans="1:10">
      <c r="A10" s="52" t="s">
        <v>21</v>
      </c>
      <c r="B10" s="61">
        <f t="shared" ref="B10:J10" si="0">SUM(B5:B9)</f>
        <v>3096</v>
      </c>
      <c r="C10" s="61">
        <f t="shared" si="0"/>
        <v>1400</v>
      </c>
      <c r="D10" s="61">
        <f t="shared" si="0"/>
        <v>1666.68</v>
      </c>
      <c r="E10" s="61">
        <v>1667</v>
      </c>
      <c r="F10" s="52" t="s">
        <v>22</v>
      </c>
      <c r="G10" s="61">
        <f t="shared" si="0"/>
        <v>2391</v>
      </c>
      <c r="H10" s="61">
        <f t="shared" si="0"/>
        <v>1314</v>
      </c>
      <c r="I10" s="61">
        <f t="shared" si="0"/>
        <v>1542.68</v>
      </c>
      <c r="J10" s="61">
        <f t="shared" si="0"/>
        <v>1060</v>
      </c>
    </row>
    <row r="11" ht="28.5" customHeight="1" spans="1:10">
      <c r="A11" s="51" t="s">
        <v>23</v>
      </c>
      <c r="B11" s="49"/>
      <c r="C11" s="50"/>
      <c r="D11" s="50"/>
      <c r="E11" s="50"/>
      <c r="F11" s="51" t="s">
        <v>24</v>
      </c>
      <c r="G11" s="49"/>
      <c r="H11" s="50"/>
      <c r="I11" s="64"/>
      <c r="J11" s="64"/>
    </row>
    <row r="12" ht="28.5" customHeight="1" spans="1:10">
      <c r="A12" s="51" t="s">
        <v>25</v>
      </c>
      <c r="B12" s="49">
        <v>123</v>
      </c>
      <c r="C12" s="50">
        <v>194</v>
      </c>
      <c r="D12" s="50">
        <v>209</v>
      </c>
      <c r="E12" s="50">
        <v>209</v>
      </c>
      <c r="F12" s="51" t="s">
        <v>26</v>
      </c>
      <c r="G12" s="49">
        <v>619</v>
      </c>
      <c r="H12" s="50">
        <v>280</v>
      </c>
      <c r="I12" s="50">
        <v>333</v>
      </c>
      <c r="J12" s="50">
        <v>333</v>
      </c>
    </row>
    <row r="13" ht="28.5" customHeight="1" spans="1:10">
      <c r="A13" s="51"/>
      <c r="B13" s="49"/>
      <c r="C13" s="50"/>
      <c r="D13" s="50"/>
      <c r="E13" s="50"/>
      <c r="F13" s="51" t="s">
        <v>27</v>
      </c>
      <c r="G13" s="49">
        <v>209</v>
      </c>
      <c r="H13" s="50"/>
      <c r="I13" s="64"/>
      <c r="J13" s="61">
        <v>483</v>
      </c>
    </row>
    <row r="14" s="56" customFormat="1" ht="28.5" customHeight="1" spans="1:10">
      <c r="A14" s="52" t="s">
        <v>28</v>
      </c>
      <c r="B14" s="61">
        <f>SUM(B10:B12)</f>
        <v>3219</v>
      </c>
      <c r="C14" s="61">
        <f>SUM(C10:C12)</f>
        <v>1594</v>
      </c>
      <c r="D14" s="61">
        <f>SUM(D10:D12)</f>
        <v>1875.68</v>
      </c>
      <c r="E14" s="61">
        <f>SUM(E10:E12)</f>
        <v>1876</v>
      </c>
      <c r="F14" s="52" t="s">
        <v>29</v>
      </c>
      <c r="G14" s="61">
        <f t="shared" ref="G14:J14" si="1">SUM(G10:G13)</f>
        <v>3219</v>
      </c>
      <c r="H14" s="61">
        <f t="shared" si="1"/>
        <v>1594</v>
      </c>
      <c r="I14" s="61">
        <f t="shared" si="1"/>
        <v>1875.68</v>
      </c>
      <c r="J14" s="61">
        <f t="shared" si="1"/>
        <v>1876</v>
      </c>
    </row>
    <row r="15" ht="28.5" customHeight="1" spans="1:10">
      <c r="A15" s="51" t="s">
        <v>30</v>
      </c>
      <c r="B15" s="51"/>
      <c r="C15" s="51"/>
      <c r="D15" s="51"/>
      <c r="E15" s="51"/>
      <c r="F15" s="51"/>
      <c r="G15" s="51"/>
      <c r="H15" s="51"/>
      <c r="I15" s="64"/>
      <c r="J15" s="64"/>
    </row>
    <row r="17" spans="4:5">
      <c r="D17" s="62"/>
      <c r="E17" s="62"/>
    </row>
    <row r="18" spans="8:10">
      <c r="H18" s="63"/>
      <c r="I18" s="63"/>
      <c r="J18" s="63"/>
    </row>
  </sheetData>
  <mergeCells count="5">
    <mergeCell ref="A1:J1"/>
    <mergeCell ref="A2:J2"/>
    <mergeCell ref="A3:D3"/>
    <mergeCell ref="F3:I3"/>
    <mergeCell ref="A15:H15"/>
  </mergeCells>
  <pageMargins left="0.748031496062992" right="0.748031496062992" top="0.78740157480315" bottom="0.78740157480315" header="0.511811023622047" footer="0.78740157480315"/>
  <pageSetup paperSize="9" orientation="landscape" horizontalDpi="300" verticalDpi="300"/>
  <headerFooter alignWithMargins="0">
    <oddHeader>&amp;L&amp;10国资预决01表</oddHeader>
    <oddFooter>&amp;C1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F55"/>
  <sheetViews>
    <sheetView workbookViewId="0">
      <selection activeCell="A1" sqref="A1:F1"/>
    </sheetView>
  </sheetViews>
  <sheetFormatPr defaultColWidth="9" defaultRowHeight="12.75" outlineLevelCol="5"/>
  <cols>
    <col min="1" max="1" width="12.75" style="44" customWidth="1"/>
    <col min="2" max="2" width="39.25" style="44" customWidth="1"/>
    <col min="3" max="3" width="6.5" style="45" customWidth="1"/>
    <col min="4" max="4" width="8.375" style="45" customWidth="1"/>
    <col min="5" max="5" width="8" style="45" customWidth="1"/>
    <col min="6" max="6" width="6.625" style="45" customWidth="1"/>
    <col min="7" max="16384" width="9" style="44"/>
  </cols>
  <sheetData>
    <row r="1" ht="30.4" customHeight="1" spans="1:6">
      <c r="A1" s="46" t="s">
        <v>31</v>
      </c>
      <c r="B1" s="46"/>
      <c r="C1" s="46"/>
      <c r="D1" s="46"/>
      <c r="E1" s="46"/>
      <c r="F1" s="46"/>
    </row>
    <row r="2" ht="14.65" customHeight="1" spans="1:6">
      <c r="A2" s="47" t="s">
        <v>1</v>
      </c>
      <c r="B2" s="47"/>
      <c r="C2" s="47"/>
      <c r="D2" s="47"/>
      <c r="E2" s="47"/>
      <c r="F2" s="47"/>
    </row>
    <row r="3" ht="28.9" customHeight="1" spans="1:6">
      <c r="A3" s="48" t="s">
        <v>32</v>
      </c>
      <c r="B3" s="48" t="s">
        <v>33</v>
      </c>
      <c r="C3" s="49" t="s">
        <v>5</v>
      </c>
      <c r="D3" s="50" t="s">
        <v>6</v>
      </c>
      <c r="E3" s="50" t="s">
        <v>9</v>
      </c>
      <c r="F3" s="50" t="s">
        <v>10</v>
      </c>
    </row>
    <row r="4" ht="14.65" customHeight="1" spans="1:6">
      <c r="A4" s="51" t="s">
        <v>34</v>
      </c>
      <c r="B4" s="52" t="s">
        <v>11</v>
      </c>
      <c r="C4" s="53">
        <f t="shared" ref="C4:E4" si="0">SUM(C5:C34)</f>
        <v>703.13</v>
      </c>
      <c r="D4" s="53">
        <f t="shared" si="0"/>
        <v>1280</v>
      </c>
      <c r="E4" s="53">
        <f t="shared" si="0"/>
        <v>1583.26</v>
      </c>
      <c r="F4" s="53">
        <v>1583</v>
      </c>
    </row>
    <row r="5" ht="14.65" customHeight="1" spans="1:6">
      <c r="A5" s="51" t="s">
        <v>35</v>
      </c>
      <c r="B5" s="51" t="s">
        <v>36</v>
      </c>
      <c r="C5" s="54"/>
      <c r="D5" s="54"/>
      <c r="E5" s="54"/>
      <c r="F5" s="54"/>
    </row>
    <row r="6" ht="14.65" customHeight="1" spans="1:6">
      <c r="A6" s="51" t="s">
        <v>37</v>
      </c>
      <c r="B6" s="51" t="s">
        <v>38</v>
      </c>
      <c r="C6" s="54"/>
      <c r="D6" s="54"/>
      <c r="E6" s="54"/>
      <c r="F6" s="54"/>
    </row>
    <row r="7" ht="14.65" customHeight="1" spans="1:6">
      <c r="A7" s="51" t="s">
        <v>39</v>
      </c>
      <c r="B7" s="51" t="s">
        <v>40</v>
      </c>
      <c r="C7" s="54"/>
      <c r="D7" s="54"/>
      <c r="E7" s="54"/>
      <c r="F7" s="54"/>
    </row>
    <row r="8" ht="14.65" customHeight="1" spans="1:6">
      <c r="A8" s="51" t="s">
        <v>41</v>
      </c>
      <c r="B8" s="51" t="s">
        <v>42</v>
      </c>
      <c r="C8" s="54"/>
      <c r="D8" s="54"/>
      <c r="E8" s="54"/>
      <c r="F8" s="54"/>
    </row>
    <row r="9" ht="14.65" customHeight="1" spans="1:6">
      <c r="A9" s="51" t="s">
        <v>43</v>
      </c>
      <c r="B9" s="51" t="s">
        <v>44</v>
      </c>
      <c r="C9" s="54"/>
      <c r="D9" s="54"/>
      <c r="E9" s="54"/>
      <c r="F9" s="54"/>
    </row>
    <row r="10" ht="14.65" customHeight="1" spans="1:6">
      <c r="A10" s="51" t="s">
        <v>45</v>
      </c>
      <c r="B10" s="51" t="s">
        <v>46</v>
      </c>
      <c r="C10" s="54"/>
      <c r="D10" s="54"/>
      <c r="E10" s="54"/>
      <c r="F10" s="54"/>
    </row>
    <row r="11" ht="14.65" customHeight="1" spans="1:6">
      <c r="A11" s="51" t="s">
        <v>47</v>
      </c>
      <c r="B11" s="51" t="s">
        <v>48</v>
      </c>
      <c r="C11" s="54"/>
      <c r="D11" s="54"/>
      <c r="E11" s="54"/>
      <c r="F11" s="54"/>
    </row>
    <row r="12" ht="14.65" customHeight="1" spans="1:6">
      <c r="A12" s="51" t="s">
        <v>49</v>
      </c>
      <c r="B12" s="51" t="s">
        <v>50</v>
      </c>
      <c r="C12" s="54"/>
      <c r="D12" s="54"/>
      <c r="E12" s="54"/>
      <c r="F12" s="54"/>
    </row>
    <row r="13" ht="14.65" customHeight="1" spans="1:6">
      <c r="A13" s="51" t="s">
        <v>51</v>
      </c>
      <c r="B13" s="51" t="s">
        <v>52</v>
      </c>
      <c r="C13" s="54"/>
      <c r="D13" s="54"/>
      <c r="E13" s="54"/>
      <c r="F13" s="54"/>
    </row>
    <row r="14" ht="14.65" customHeight="1" spans="1:6">
      <c r="A14" s="51" t="s">
        <v>53</v>
      </c>
      <c r="B14" s="51" t="s">
        <v>54</v>
      </c>
      <c r="C14" s="54"/>
      <c r="D14" s="54"/>
      <c r="E14" s="54"/>
      <c r="F14" s="54"/>
    </row>
    <row r="15" ht="14.65" customHeight="1" spans="1:6">
      <c r="A15" s="51" t="s">
        <v>55</v>
      </c>
      <c r="B15" s="51" t="s">
        <v>56</v>
      </c>
      <c r="C15" s="54">
        <f>237.01+3.01+11.65+0.25+0.68</f>
        <v>252.6</v>
      </c>
      <c r="D15" s="54">
        <f>340+30+20+200</f>
        <v>590</v>
      </c>
      <c r="E15" s="54">
        <v>504.96</v>
      </c>
      <c r="F15" s="54"/>
    </row>
    <row r="16" ht="14.65" customHeight="1" spans="1:6">
      <c r="A16" s="51" t="s">
        <v>57</v>
      </c>
      <c r="B16" s="51" t="s">
        <v>58</v>
      </c>
      <c r="C16" s="54"/>
      <c r="D16" s="54"/>
      <c r="E16" s="54"/>
      <c r="F16" s="54"/>
    </row>
    <row r="17" ht="14.65" customHeight="1" spans="1:6">
      <c r="A17" s="51" t="s">
        <v>59</v>
      </c>
      <c r="B17" s="51" t="s">
        <v>60</v>
      </c>
      <c r="C17" s="54">
        <f>4.71+4.84+2.09</f>
        <v>11.64</v>
      </c>
      <c r="D17" s="54">
        <v>10</v>
      </c>
      <c r="E17" s="54">
        <v>10.6</v>
      </c>
      <c r="F17" s="54"/>
    </row>
    <row r="18" ht="14.65" customHeight="1" spans="1:6">
      <c r="A18" s="51" t="s">
        <v>61</v>
      </c>
      <c r="B18" s="51" t="s">
        <v>62</v>
      </c>
      <c r="C18" s="54">
        <f>3.64+9.6+80.44+2.59+23.96</f>
        <v>120.23</v>
      </c>
      <c r="D18" s="54">
        <v>6</v>
      </c>
      <c r="E18" s="54">
        <v>6</v>
      </c>
      <c r="F18" s="54"/>
    </row>
    <row r="19" ht="14.65" customHeight="1" spans="1:6">
      <c r="A19" s="51" t="s">
        <v>63</v>
      </c>
      <c r="B19" s="51" t="s">
        <v>64</v>
      </c>
      <c r="C19" s="54"/>
      <c r="D19" s="54"/>
      <c r="E19" s="54"/>
      <c r="F19" s="54"/>
    </row>
    <row r="20" ht="14.65" customHeight="1" spans="1:6">
      <c r="A20" s="51" t="s">
        <v>65</v>
      </c>
      <c r="B20" s="51" t="s">
        <v>66</v>
      </c>
      <c r="C20" s="54"/>
      <c r="D20" s="54"/>
      <c r="E20" s="54"/>
      <c r="F20" s="54"/>
    </row>
    <row r="21" ht="14.65" customHeight="1" spans="1:6">
      <c r="A21" s="51" t="s">
        <v>67</v>
      </c>
      <c r="B21" s="51" t="s">
        <v>68</v>
      </c>
      <c r="C21" s="54"/>
      <c r="D21" s="54"/>
      <c r="E21" s="54"/>
      <c r="F21" s="54"/>
    </row>
    <row r="22" ht="14.65" customHeight="1" spans="1:6">
      <c r="A22" s="51" t="s">
        <v>69</v>
      </c>
      <c r="B22" s="51" t="s">
        <v>70</v>
      </c>
      <c r="C22" s="54"/>
      <c r="D22" s="54"/>
      <c r="E22" s="54"/>
      <c r="F22" s="54"/>
    </row>
    <row r="23" ht="14.65" customHeight="1" spans="1:6">
      <c r="A23" s="51" t="s">
        <v>71</v>
      </c>
      <c r="B23" s="51" t="s">
        <v>72</v>
      </c>
      <c r="C23" s="54"/>
      <c r="D23" s="54"/>
      <c r="E23" s="54"/>
      <c r="F23" s="54"/>
    </row>
    <row r="24" ht="14.65" customHeight="1" spans="1:6">
      <c r="A24" s="51" t="s">
        <v>73</v>
      </c>
      <c r="B24" s="51" t="s">
        <v>74</v>
      </c>
      <c r="C24" s="54"/>
      <c r="D24" s="54"/>
      <c r="E24" s="54"/>
      <c r="F24" s="54"/>
    </row>
    <row r="25" ht="14.65" customHeight="1" spans="1:6">
      <c r="A25" s="51" t="s">
        <v>75</v>
      </c>
      <c r="B25" s="51" t="s">
        <v>76</v>
      </c>
      <c r="C25" s="54"/>
      <c r="D25" s="54"/>
      <c r="E25" s="54"/>
      <c r="F25" s="54"/>
    </row>
    <row r="26" ht="14.65" customHeight="1" spans="1:6">
      <c r="A26" s="51" t="s">
        <v>77</v>
      </c>
      <c r="B26" s="51" t="s">
        <v>78</v>
      </c>
      <c r="C26" s="54"/>
      <c r="D26" s="54"/>
      <c r="E26" s="54"/>
      <c r="F26" s="54"/>
    </row>
    <row r="27" ht="14.65" customHeight="1" spans="1:6">
      <c r="A27" s="51" t="s">
        <v>79</v>
      </c>
      <c r="B27" s="51" t="s">
        <v>80</v>
      </c>
      <c r="C27" s="54"/>
      <c r="D27" s="54"/>
      <c r="E27" s="54"/>
      <c r="F27" s="54"/>
    </row>
    <row r="28" ht="14.65" customHeight="1" spans="1:6">
      <c r="A28" s="51" t="s">
        <v>81</v>
      </c>
      <c r="B28" s="51" t="s">
        <v>82</v>
      </c>
      <c r="C28" s="54"/>
      <c r="D28" s="54"/>
      <c r="E28" s="54"/>
      <c r="F28" s="54"/>
    </row>
    <row r="29" ht="14.65" customHeight="1" spans="1:6">
      <c r="A29" s="51" t="s">
        <v>83</v>
      </c>
      <c r="B29" s="51" t="s">
        <v>84</v>
      </c>
      <c r="C29" s="54"/>
      <c r="D29" s="54"/>
      <c r="E29" s="54"/>
      <c r="F29" s="54"/>
    </row>
    <row r="30" ht="14.65" customHeight="1" spans="1:6">
      <c r="A30" s="51" t="s">
        <v>85</v>
      </c>
      <c r="B30" s="51" t="s">
        <v>86</v>
      </c>
      <c r="C30" s="54">
        <f>0.77+2.13+1.62</f>
        <v>4.52</v>
      </c>
      <c r="D30" s="54">
        <v>20</v>
      </c>
      <c r="E30" s="54">
        <v>0.7</v>
      </c>
      <c r="F30" s="54"/>
    </row>
    <row r="31" ht="14.65" customHeight="1" spans="1:6">
      <c r="A31" s="51" t="s">
        <v>87</v>
      </c>
      <c r="B31" s="51" t="s">
        <v>88</v>
      </c>
      <c r="C31" s="54"/>
      <c r="D31" s="54"/>
      <c r="E31" s="54"/>
      <c r="F31" s="54"/>
    </row>
    <row r="32" ht="14.65" customHeight="1" spans="1:6">
      <c r="A32" s="51" t="s">
        <v>89</v>
      </c>
      <c r="B32" s="51" t="s">
        <v>90</v>
      </c>
      <c r="C32" s="54"/>
      <c r="D32" s="54"/>
      <c r="E32" s="54"/>
      <c r="F32" s="54"/>
    </row>
    <row r="33" ht="14.65" customHeight="1" spans="1:6">
      <c r="A33" s="51" t="s">
        <v>91</v>
      </c>
      <c r="B33" s="51" t="s">
        <v>92</v>
      </c>
      <c r="C33" s="54"/>
      <c r="D33" s="54"/>
      <c r="E33" s="54"/>
      <c r="F33" s="54"/>
    </row>
    <row r="34" ht="14.65" customHeight="1" spans="1:6">
      <c r="A34" s="51" t="s">
        <v>93</v>
      </c>
      <c r="B34" s="51" t="s">
        <v>94</v>
      </c>
      <c r="C34" s="54">
        <f>119.1+49.27+30.99+17.93+19.73+3.97+33.55+0.44+6.11+0.58+9.48+19.3+0.64+3.05</f>
        <v>314.14</v>
      </c>
      <c r="D34" s="54">
        <f>220+100+40+30+20+10+10+10+8+6+200</f>
        <v>654</v>
      </c>
      <c r="E34" s="54">
        <v>1061</v>
      </c>
      <c r="F34" s="54">
        <v>1583</v>
      </c>
    </row>
    <row r="35" ht="14.65" customHeight="1" spans="1:6">
      <c r="A35" s="51" t="s">
        <v>95</v>
      </c>
      <c r="B35" s="52" t="s">
        <v>13</v>
      </c>
      <c r="C35" s="53">
        <f t="shared" ref="C35:E35" si="1">SUM(C36:C39)</f>
        <v>2392.81</v>
      </c>
      <c r="D35" s="53">
        <f t="shared" si="1"/>
        <v>120</v>
      </c>
      <c r="E35" s="53">
        <f t="shared" si="1"/>
        <v>66.41</v>
      </c>
      <c r="F35" s="53">
        <v>67</v>
      </c>
    </row>
    <row r="36" ht="14.65" customHeight="1" spans="1:6">
      <c r="A36" s="51" t="s">
        <v>96</v>
      </c>
      <c r="B36" s="51" t="s">
        <v>97</v>
      </c>
      <c r="C36" s="54">
        <v>2205</v>
      </c>
      <c r="D36" s="54">
        <v>0</v>
      </c>
      <c r="E36" s="54"/>
      <c r="F36" s="54"/>
    </row>
    <row r="37" ht="14.65" customHeight="1" spans="1:6">
      <c r="A37" s="51" t="s">
        <v>98</v>
      </c>
      <c r="B37" s="51" t="s">
        <v>99</v>
      </c>
      <c r="C37" s="54">
        <f>55+132.81</f>
        <v>187.81</v>
      </c>
      <c r="D37" s="54">
        <v>120</v>
      </c>
      <c r="E37" s="54">
        <v>66.41</v>
      </c>
      <c r="F37" s="54">
        <v>67</v>
      </c>
    </row>
    <row r="38" ht="14.65" customHeight="1" spans="1:6">
      <c r="A38" s="51" t="s">
        <v>100</v>
      </c>
      <c r="B38" s="51" t="s">
        <v>101</v>
      </c>
      <c r="C38" s="54"/>
      <c r="D38" s="54"/>
      <c r="E38" s="54"/>
      <c r="F38" s="54"/>
    </row>
    <row r="39" ht="14.65" customHeight="1" spans="1:6">
      <c r="A39" s="51" t="s">
        <v>102</v>
      </c>
      <c r="B39" s="51" t="s">
        <v>103</v>
      </c>
      <c r="C39" s="54"/>
      <c r="D39" s="54"/>
      <c r="E39" s="54"/>
      <c r="F39" s="54"/>
    </row>
    <row r="40" ht="14.65" customHeight="1" spans="1:6">
      <c r="A40" s="51" t="s">
        <v>104</v>
      </c>
      <c r="B40" s="52" t="s">
        <v>15</v>
      </c>
      <c r="C40" s="53">
        <v>0</v>
      </c>
      <c r="D40" s="53">
        <v>0</v>
      </c>
      <c r="E40" s="53">
        <v>0</v>
      </c>
      <c r="F40" s="53">
        <v>0</v>
      </c>
    </row>
    <row r="41" ht="14.65" customHeight="1" spans="1:6">
      <c r="A41" s="51" t="s">
        <v>105</v>
      </c>
      <c r="B41" s="51" t="s">
        <v>106</v>
      </c>
      <c r="C41" s="54"/>
      <c r="D41" s="54"/>
      <c r="E41" s="54"/>
      <c r="F41" s="54"/>
    </row>
    <row r="42" ht="14.65" customHeight="1" spans="1:6">
      <c r="A42" s="51" t="s">
        <v>107</v>
      </c>
      <c r="B42" s="51" t="s">
        <v>108</v>
      </c>
      <c r="C42" s="54"/>
      <c r="D42" s="54"/>
      <c r="E42" s="54"/>
      <c r="F42" s="54"/>
    </row>
    <row r="43" ht="14.65" customHeight="1" spans="1:6">
      <c r="A43" s="51" t="s">
        <v>109</v>
      </c>
      <c r="B43" s="51" t="s">
        <v>110</v>
      </c>
      <c r="C43" s="54"/>
      <c r="D43" s="54"/>
      <c r="E43" s="54"/>
      <c r="F43" s="54"/>
    </row>
    <row r="44" ht="14.65" customHeight="1" spans="1:6">
      <c r="A44" s="51" t="s">
        <v>111</v>
      </c>
      <c r="B44" s="51" t="s">
        <v>112</v>
      </c>
      <c r="C44" s="54"/>
      <c r="D44" s="54"/>
      <c r="E44" s="54"/>
      <c r="F44" s="54"/>
    </row>
    <row r="45" ht="14.65" customHeight="1" spans="1:6">
      <c r="A45" s="51" t="s">
        <v>113</v>
      </c>
      <c r="B45" s="52" t="s">
        <v>17</v>
      </c>
      <c r="C45" s="53">
        <f>C46+C47+C48</f>
        <v>0</v>
      </c>
      <c r="D45" s="53">
        <f t="shared" ref="D45:F45" si="2">D46+D47+D48</f>
        <v>0</v>
      </c>
      <c r="E45" s="53">
        <f t="shared" si="2"/>
        <v>17.27</v>
      </c>
      <c r="F45" s="53">
        <f t="shared" si="2"/>
        <v>0</v>
      </c>
    </row>
    <row r="46" ht="14.65" customHeight="1" spans="1:6">
      <c r="A46" s="51" t="s">
        <v>114</v>
      </c>
      <c r="B46" s="51" t="s">
        <v>115</v>
      </c>
      <c r="C46" s="54"/>
      <c r="D46" s="54"/>
      <c r="E46" s="54"/>
      <c r="F46" s="54"/>
    </row>
    <row r="47" ht="14.65" customHeight="1" spans="1:6">
      <c r="A47" s="51" t="s">
        <v>116</v>
      </c>
      <c r="B47" s="51" t="s">
        <v>117</v>
      </c>
      <c r="C47" s="54"/>
      <c r="D47" s="54"/>
      <c r="E47" s="54">
        <v>17.27</v>
      </c>
      <c r="F47" s="54"/>
    </row>
    <row r="48" ht="14.65" customHeight="1" spans="1:6">
      <c r="A48" s="51" t="s">
        <v>118</v>
      </c>
      <c r="B48" s="51" t="s">
        <v>119</v>
      </c>
      <c r="C48" s="54"/>
      <c r="D48" s="54"/>
      <c r="E48" s="54"/>
      <c r="F48" s="54"/>
    </row>
    <row r="49" ht="14.65" customHeight="1" spans="1:6">
      <c r="A49" s="51" t="s">
        <v>120</v>
      </c>
      <c r="B49" s="52" t="s">
        <v>19</v>
      </c>
      <c r="C49" s="53">
        <v>0</v>
      </c>
      <c r="D49" s="53">
        <v>0</v>
      </c>
      <c r="E49" s="53"/>
      <c r="F49" s="53">
        <v>17</v>
      </c>
    </row>
    <row r="50" ht="14.65" customHeight="1" spans="1:6">
      <c r="A50" s="51"/>
      <c r="B50" s="55" t="s">
        <v>21</v>
      </c>
      <c r="C50" s="54">
        <f t="shared" ref="C50:F50" si="3">C4+C35+C40+C45+C49</f>
        <v>3095.94</v>
      </c>
      <c r="D50" s="54">
        <f t="shared" si="3"/>
        <v>1400</v>
      </c>
      <c r="E50" s="54">
        <f t="shared" si="3"/>
        <v>1666.94</v>
      </c>
      <c r="F50" s="54">
        <f t="shared" si="3"/>
        <v>1667</v>
      </c>
    </row>
    <row r="51" ht="14.65" customHeight="1" spans="1:6">
      <c r="A51" s="51" t="s">
        <v>121</v>
      </c>
      <c r="B51" s="52" t="s">
        <v>23</v>
      </c>
      <c r="C51" s="53">
        <v>0</v>
      </c>
      <c r="D51" s="53">
        <v>0</v>
      </c>
      <c r="E51" s="53"/>
      <c r="F51" s="53"/>
    </row>
    <row r="52" ht="14.65" customHeight="1" spans="1:6">
      <c r="A52" s="51" t="s">
        <v>122</v>
      </c>
      <c r="B52" s="51" t="s">
        <v>123</v>
      </c>
      <c r="C52" s="54"/>
      <c r="D52" s="54"/>
      <c r="E52" s="54"/>
      <c r="F52" s="54"/>
    </row>
    <row r="53" ht="14.65" customHeight="1" spans="1:6">
      <c r="A53" s="51"/>
      <c r="B53" s="52" t="s">
        <v>25</v>
      </c>
      <c r="C53" s="54">
        <v>123</v>
      </c>
      <c r="D53" s="54">
        <v>194</v>
      </c>
      <c r="E53" s="54">
        <v>209</v>
      </c>
      <c r="F53" s="54">
        <v>209</v>
      </c>
    </row>
    <row r="54" ht="14.65" customHeight="1" spans="1:6">
      <c r="A54" s="51"/>
      <c r="B54" s="55" t="s">
        <v>28</v>
      </c>
      <c r="C54" s="53">
        <f t="shared" ref="C54:F54" si="4">C50+C51+C53</f>
        <v>3218.94</v>
      </c>
      <c r="D54" s="53">
        <f t="shared" si="4"/>
        <v>1594</v>
      </c>
      <c r="E54" s="53">
        <f t="shared" si="4"/>
        <v>1875.94</v>
      </c>
      <c r="F54" s="53">
        <f t="shared" si="4"/>
        <v>1876</v>
      </c>
    </row>
    <row r="55" ht="14.65" customHeight="1" spans="1:6">
      <c r="A55" s="51" t="s">
        <v>124</v>
      </c>
      <c r="B55" s="51"/>
      <c r="C55" s="51"/>
      <c r="D55" s="51"/>
      <c r="E55" s="51"/>
      <c r="F55" s="51"/>
    </row>
  </sheetData>
  <mergeCells count="3">
    <mergeCell ref="A1:F1"/>
    <mergeCell ref="A2:F2"/>
    <mergeCell ref="A55:E55"/>
  </mergeCells>
  <printOptions horizontalCentered="1"/>
  <pageMargins left="0.786805555555556" right="0.786805555555556" top="0.984027777777778" bottom="0.984027777777778" header="0.708333333333333" footer="0.708333333333333"/>
  <pageSetup paperSize="9" scale="95" firstPageNumber="2" fitToWidth="0" orientation="portrait" useFirstPageNumber="1" horizontalDpi="300" verticalDpi="300"/>
  <headerFooter alignWithMargins="0">
    <oddHeader>&amp;L&amp;10国资预决02表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"/>
  <sheetViews>
    <sheetView workbookViewId="0">
      <selection activeCell="A1" sqref="A1:E1"/>
    </sheetView>
  </sheetViews>
  <sheetFormatPr defaultColWidth="9" defaultRowHeight="14.25" outlineLevelCol="4"/>
  <cols>
    <col min="1" max="1" width="33.5" customWidth="1"/>
    <col min="2" max="2" width="13.375" style="28" customWidth="1"/>
    <col min="3" max="3" width="13.375" customWidth="1"/>
    <col min="4" max="5" width="15.5" customWidth="1"/>
  </cols>
  <sheetData>
    <row r="1" ht="50.25" customHeight="1" spans="1:5">
      <c r="A1" s="4" t="s">
        <v>125</v>
      </c>
      <c r="B1" s="4"/>
      <c r="C1" s="4"/>
      <c r="D1" s="4"/>
      <c r="E1" s="4"/>
    </row>
    <row r="2" customHeight="1" spans="1:5">
      <c r="A2" s="29"/>
      <c r="B2" s="29"/>
      <c r="C2" s="30" t="s">
        <v>126</v>
      </c>
      <c r="D2" s="30"/>
      <c r="E2" s="30"/>
    </row>
    <row r="3" ht="17.1" customHeight="1" spans="1:5">
      <c r="A3" s="31" t="s">
        <v>127</v>
      </c>
      <c r="B3" s="32" t="s">
        <v>5</v>
      </c>
      <c r="C3" s="33" t="s">
        <v>128</v>
      </c>
      <c r="D3" s="34" t="s">
        <v>9</v>
      </c>
      <c r="E3" s="34" t="s">
        <v>10</v>
      </c>
    </row>
    <row r="4" spans="1:5">
      <c r="A4" s="35" t="s">
        <v>129</v>
      </c>
      <c r="B4" s="12">
        <v>237.014482</v>
      </c>
      <c r="C4" s="36">
        <v>590</v>
      </c>
      <c r="D4" s="37">
        <v>504.96</v>
      </c>
      <c r="E4" s="37">
        <v>504.96</v>
      </c>
    </row>
    <row r="5" spans="1:5">
      <c r="A5" s="38" t="s">
        <v>130</v>
      </c>
      <c r="B5" s="12">
        <v>119.10013065</v>
      </c>
      <c r="C5" s="36">
        <v>225</v>
      </c>
      <c r="D5" s="37">
        <v>204.66</v>
      </c>
      <c r="E5" s="37">
        <v>204.66</v>
      </c>
    </row>
    <row r="6" spans="1:5">
      <c r="A6" s="35" t="s">
        <v>131</v>
      </c>
      <c r="B6" s="12">
        <v>49.265359</v>
      </c>
      <c r="C6" s="36">
        <v>108</v>
      </c>
      <c r="D6" s="37">
        <v>131.38</v>
      </c>
      <c r="E6" s="37">
        <v>131.38</v>
      </c>
    </row>
    <row r="7" spans="1:5">
      <c r="A7" s="35" t="s">
        <v>132</v>
      </c>
      <c r="B7" s="12"/>
      <c r="C7" s="36"/>
      <c r="D7" s="37">
        <v>70.37</v>
      </c>
      <c r="E7" s="37">
        <v>70.37</v>
      </c>
    </row>
    <row r="8" spans="1:5">
      <c r="A8" s="35" t="s">
        <v>133</v>
      </c>
      <c r="B8" s="12"/>
      <c r="C8" s="36"/>
      <c r="D8" s="37">
        <v>58.9</v>
      </c>
      <c r="E8" s="37">
        <v>58.9</v>
      </c>
    </row>
    <row r="9" spans="1:5">
      <c r="A9" s="35" t="s">
        <v>134</v>
      </c>
      <c r="B9" s="12">
        <v>3.008871</v>
      </c>
      <c r="C9" s="36">
        <v>2</v>
      </c>
      <c r="D9" s="37">
        <v>0.32</v>
      </c>
      <c r="E9" s="37">
        <v>0.32</v>
      </c>
    </row>
    <row r="10" spans="1:5">
      <c r="A10" s="35" t="s">
        <v>135</v>
      </c>
      <c r="B10" s="12">
        <v>3.64180845</v>
      </c>
      <c r="C10" s="36"/>
      <c r="D10" s="37"/>
      <c r="E10" s="37"/>
    </row>
    <row r="11" spans="1:5">
      <c r="A11" s="35" t="s">
        <v>136</v>
      </c>
      <c r="B11" s="12">
        <v>4.71101325</v>
      </c>
      <c r="C11" s="36"/>
      <c r="D11" s="37"/>
      <c r="E11" s="37"/>
    </row>
    <row r="12" spans="1:5">
      <c r="A12" s="35" t="s">
        <v>137</v>
      </c>
      <c r="B12" s="12">
        <v>30.985836</v>
      </c>
      <c r="C12" s="39">
        <v>36</v>
      </c>
      <c r="D12" s="40">
        <v>48.58</v>
      </c>
      <c r="E12" s="40">
        <v>48.58</v>
      </c>
    </row>
    <row r="13" spans="1:5">
      <c r="A13" s="35" t="s">
        <v>138</v>
      </c>
      <c r="B13" s="12">
        <v>17.92661685</v>
      </c>
      <c r="C13" s="39">
        <v>44</v>
      </c>
      <c r="D13" s="40">
        <v>50.96</v>
      </c>
      <c r="E13" s="40">
        <v>50.96</v>
      </c>
    </row>
    <row r="14" spans="1:5">
      <c r="A14" s="35" t="s">
        <v>139</v>
      </c>
      <c r="B14" s="12">
        <v>19.72843</v>
      </c>
      <c r="C14" s="36">
        <v>25</v>
      </c>
      <c r="D14" s="37">
        <v>41.54</v>
      </c>
      <c r="E14" s="37">
        <v>41.54</v>
      </c>
    </row>
    <row r="15" spans="1:5">
      <c r="A15" s="38" t="s">
        <v>140</v>
      </c>
      <c r="B15" s="12">
        <v>9.601663</v>
      </c>
      <c r="C15" s="36">
        <v>10</v>
      </c>
      <c r="D15" s="37">
        <v>21.63</v>
      </c>
      <c r="E15" s="37">
        <v>21.63</v>
      </c>
    </row>
    <row r="16" spans="1:5">
      <c r="A16" s="35" t="s">
        <v>141</v>
      </c>
      <c r="B16" s="12">
        <v>4.838658</v>
      </c>
      <c r="C16" s="36">
        <v>10</v>
      </c>
      <c r="D16" s="37">
        <v>10.61</v>
      </c>
      <c r="E16" s="37">
        <v>10.61</v>
      </c>
    </row>
    <row r="17" spans="1:5">
      <c r="A17" s="35" t="s">
        <v>142</v>
      </c>
      <c r="B17" s="12"/>
      <c r="C17" s="36"/>
      <c r="D17" s="37">
        <v>9.4</v>
      </c>
      <c r="E17" s="37">
        <v>9.4</v>
      </c>
    </row>
    <row r="18" spans="1:5">
      <c r="A18" s="35" t="s">
        <v>143</v>
      </c>
      <c r="B18" s="12"/>
      <c r="C18" s="36"/>
      <c r="D18" s="37">
        <v>7.64</v>
      </c>
      <c r="E18" s="37">
        <v>7.64</v>
      </c>
    </row>
    <row r="19" spans="1:5">
      <c r="A19" s="38" t="s">
        <v>144</v>
      </c>
      <c r="B19" s="12">
        <v>0.770578</v>
      </c>
      <c r="C19" s="36"/>
      <c r="D19" s="37">
        <v>24.11</v>
      </c>
      <c r="E19" s="37">
        <v>24.11</v>
      </c>
    </row>
    <row r="20" spans="1:5">
      <c r="A20" s="35" t="s">
        <v>145</v>
      </c>
      <c r="B20" s="12">
        <v>80.440117875</v>
      </c>
      <c r="C20" s="36">
        <v>55</v>
      </c>
      <c r="D20" s="37">
        <v>42.72</v>
      </c>
      <c r="E20" s="37">
        <v>42.72</v>
      </c>
    </row>
    <row r="21" spans="1:5">
      <c r="A21" s="38" t="s">
        <v>146</v>
      </c>
      <c r="B21" s="12">
        <v>3.971121</v>
      </c>
      <c r="C21" s="36"/>
      <c r="D21" s="37"/>
      <c r="E21" s="37"/>
    </row>
    <row r="22" spans="1:5">
      <c r="A22" s="35" t="s">
        <v>147</v>
      </c>
      <c r="B22" s="12">
        <v>33.5540112</v>
      </c>
      <c r="C22" s="39"/>
      <c r="D22" s="40">
        <v>126.56</v>
      </c>
      <c r="E22" s="40">
        <v>126.56</v>
      </c>
    </row>
    <row r="23" spans="1:5">
      <c r="A23" s="35" t="s">
        <v>148</v>
      </c>
      <c r="B23" s="12">
        <v>2.592127</v>
      </c>
      <c r="C23" s="36"/>
      <c r="D23" s="37"/>
      <c r="E23" s="37"/>
    </row>
    <row r="24" spans="1:5">
      <c r="A24" s="41" t="s">
        <v>149</v>
      </c>
      <c r="B24" s="12">
        <v>0.4417611</v>
      </c>
      <c r="C24" s="39"/>
      <c r="D24" s="40">
        <v>11.31</v>
      </c>
      <c r="E24" s="40">
        <v>11.31</v>
      </c>
    </row>
    <row r="25" spans="1:5">
      <c r="A25" s="41" t="s">
        <v>150</v>
      </c>
      <c r="B25" s="12">
        <v>23.956571</v>
      </c>
      <c r="C25" s="36">
        <v>58</v>
      </c>
      <c r="D25" s="37">
        <v>45.8</v>
      </c>
      <c r="E25" s="37">
        <v>45.8</v>
      </c>
    </row>
    <row r="26" spans="1:5">
      <c r="A26" s="41" t="s">
        <v>151</v>
      </c>
      <c r="B26" s="12">
        <v>6.11356572</v>
      </c>
      <c r="C26" s="39"/>
      <c r="D26" s="40"/>
      <c r="E26" s="40"/>
    </row>
    <row r="27" spans="1:5">
      <c r="A27" s="41" t="s">
        <v>152</v>
      </c>
      <c r="B27" s="12">
        <v>0.581281949999999</v>
      </c>
      <c r="C27" s="39"/>
      <c r="D27" s="40"/>
      <c r="E27" s="40"/>
    </row>
    <row r="28" spans="1:5">
      <c r="A28" s="41" t="s">
        <v>153</v>
      </c>
      <c r="B28" s="12">
        <v>11.6514954</v>
      </c>
      <c r="C28" s="36"/>
      <c r="D28" s="37">
        <v>14.29</v>
      </c>
      <c r="E28" s="37">
        <v>14.29</v>
      </c>
    </row>
    <row r="29" spans="1:5">
      <c r="A29" s="41" t="s">
        <v>154</v>
      </c>
      <c r="B29" s="12">
        <v>0.24773175</v>
      </c>
      <c r="C29" s="36">
        <v>18</v>
      </c>
      <c r="D29" s="37">
        <v>0.7</v>
      </c>
      <c r="E29" s="37">
        <v>0.7</v>
      </c>
    </row>
    <row r="30" spans="1:5">
      <c r="A30" s="41" t="s">
        <v>155</v>
      </c>
      <c r="B30" s="12"/>
      <c r="C30" s="36"/>
      <c r="D30" s="37">
        <v>0.22</v>
      </c>
      <c r="E30" s="37">
        <v>0.22</v>
      </c>
    </row>
    <row r="31" spans="1:5">
      <c r="A31" s="41" t="s">
        <v>156</v>
      </c>
      <c r="B31" s="12"/>
      <c r="C31" s="36"/>
      <c r="D31" s="37">
        <v>8.51</v>
      </c>
      <c r="E31" s="37">
        <v>8.51</v>
      </c>
    </row>
    <row r="32" spans="1:5">
      <c r="A32" s="41" t="s">
        <v>157</v>
      </c>
      <c r="B32" s="12"/>
      <c r="C32" s="36"/>
      <c r="D32" s="37">
        <v>8.76</v>
      </c>
      <c r="E32" s="37">
        <v>8.76</v>
      </c>
    </row>
    <row r="33" spans="1:5">
      <c r="A33" s="41" t="s">
        <v>158</v>
      </c>
      <c r="B33" s="12">
        <v>2.09480235</v>
      </c>
      <c r="C33" s="36"/>
      <c r="D33" s="37"/>
      <c r="E33" s="37"/>
    </row>
    <row r="34" spans="1:5">
      <c r="A34" s="41" t="s">
        <v>159</v>
      </c>
      <c r="B34" s="12">
        <v>9.484611</v>
      </c>
      <c r="C34" s="36">
        <v>64</v>
      </c>
      <c r="D34" s="37">
        <v>77.05</v>
      </c>
      <c r="E34" s="37">
        <v>77.05</v>
      </c>
    </row>
    <row r="35" spans="1:5">
      <c r="A35" s="41" t="s">
        <v>160</v>
      </c>
      <c r="B35" s="12">
        <v>0.67875465</v>
      </c>
      <c r="C35" s="36"/>
      <c r="D35" s="37"/>
      <c r="E35" s="37"/>
    </row>
    <row r="36" spans="1:5">
      <c r="A36" s="41" t="s">
        <v>161</v>
      </c>
      <c r="B36" s="12">
        <v>2.12658</v>
      </c>
      <c r="C36" s="36"/>
      <c r="D36" s="37">
        <v>6.86</v>
      </c>
      <c r="E36" s="37">
        <v>6.86</v>
      </c>
    </row>
    <row r="37" spans="1:5">
      <c r="A37" s="41" t="s">
        <v>162</v>
      </c>
      <c r="B37" s="12">
        <v>19.296431</v>
      </c>
      <c r="C37" s="36">
        <v>35</v>
      </c>
      <c r="D37" s="37">
        <v>38.95</v>
      </c>
      <c r="E37" s="37">
        <v>38.95</v>
      </c>
    </row>
    <row r="38" spans="1:5">
      <c r="A38" s="41" t="s">
        <v>163</v>
      </c>
      <c r="B38" s="12">
        <v>0.635214</v>
      </c>
      <c r="C38" s="36"/>
      <c r="D38" s="37">
        <v>4.52</v>
      </c>
      <c r="E38" s="37">
        <v>4.52</v>
      </c>
    </row>
    <row r="39" spans="1:5">
      <c r="A39" s="41" t="s">
        <v>164</v>
      </c>
      <c r="B39" s="12"/>
      <c r="C39" s="36"/>
      <c r="D39" s="37">
        <v>3.81</v>
      </c>
      <c r="E39" s="37">
        <v>3.81</v>
      </c>
    </row>
    <row r="40" spans="1:5">
      <c r="A40" s="41" t="s">
        <v>165</v>
      </c>
      <c r="B40" s="12">
        <v>1.617678</v>
      </c>
      <c r="C40" s="36"/>
      <c r="D40" s="37">
        <f>17.27+1.48</f>
        <v>18.75</v>
      </c>
      <c r="E40" s="37">
        <f>17.27+1.48</f>
        <v>18.75</v>
      </c>
    </row>
    <row r="41" spans="1:5">
      <c r="A41" s="41" t="s">
        <v>166</v>
      </c>
      <c r="B41" s="12">
        <v>3.051257</v>
      </c>
      <c r="C41" s="36"/>
      <c r="D41" s="37">
        <v>6.74</v>
      </c>
      <c r="E41" s="37">
        <v>6.74</v>
      </c>
    </row>
    <row r="42" spans="1:5">
      <c r="A42" s="41" t="s">
        <v>167</v>
      </c>
      <c r="B42" s="12">
        <v>2205</v>
      </c>
      <c r="C42" s="36"/>
      <c r="D42" s="37"/>
      <c r="E42" s="37"/>
    </row>
    <row r="43" spans="1:5">
      <c r="A43" s="41" t="s">
        <v>156</v>
      </c>
      <c r="B43" s="12">
        <v>55</v>
      </c>
      <c r="C43" s="36">
        <v>120</v>
      </c>
      <c r="D43" s="37"/>
      <c r="E43" s="37"/>
    </row>
    <row r="44" spans="1:5">
      <c r="A44" s="41" t="s">
        <v>168</v>
      </c>
      <c r="B44" s="12">
        <v>132.81</v>
      </c>
      <c r="C44" s="36"/>
      <c r="D44" s="34">
        <v>66.41</v>
      </c>
      <c r="E44" s="34">
        <v>66.41</v>
      </c>
    </row>
    <row r="45" spans="1:5">
      <c r="A45" s="42" t="s">
        <v>169</v>
      </c>
      <c r="B45" s="43">
        <f>SUM(B4:B44)</f>
        <v>3095.938558195</v>
      </c>
      <c r="C45" s="36">
        <f>SUM(C4:C43)</f>
        <v>1400</v>
      </c>
      <c r="D45" s="37">
        <f>SUM(D4:D44)</f>
        <v>1667.02</v>
      </c>
      <c r="E45" s="37">
        <f>SUM(E4:E44)</f>
        <v>1667.02</v>
      </c>
    </row>
  </sheetData>
  <mergeCells count="2">
    <mergeCell ref="A1:E1"/>
    <mergeCell ref="C2:E2"/>
  </mergeCells>
  <printOptions horizontalCentered="1"/>
  <pageMargins left="0.393055555555556" right="0.393055555555556" top="0.944444444444444" bottom="0.944444444444444" header="0.708333333333333" footer="0.708333333333333"/>
  <pageSetup paperSize="9" scale="98" firstPageNumber="4" fitToHeight="0" orientation="portrait" useFirstPageNumber="1" horizontalDpi="600"/>
  <headerFooter>
    <oddHeader>&amp;L&amp;10国资预决03表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R40"/>
  <sheetViews>
    <sheetView zoomScale="90" zoomScaleNormal="90" workbookViewId="0">
      <selection activeCell="A1" sqref="A1:R1"/>
    </sheetView>
  </sheetViews>
  <sheetFormatPr defaultColWidth="9" defaultRowHeight="12.75"/>
  <cols>
    <col min="1" max="1" width="8.375" style="17" customWidth="1"/>
    <col min="2" max="2" width="35.25" style="17" customWidth="1"/>
    <col min="3" max="3" width="6.5" style="18" customWidth="1"/>
    <col min="4" max="5" width="9.25" style="18" customWidth="1"/>
    <col min="6" max="6" width="7.75" style="18" customWidth="1"/>
    <col min="7" max="7" width="6.5" style="18" customWidth="1"/>
    <col min="8" max="9" width="9.25" style="18" customWidth="1"/>
    <col min="10" max="10" width="7.75" style="18" customWidth="1"/>
    <col min="11" max="11" width="6.5" style="18" customWidth="1"/>
    <col min="12" max="13" width="9.25" style="18" customWidth="1"/>
    <col min="14" max="14" width="7.75" style="18" customWidth="1"/>
    <col min="15" max="15" width="6.5" style="18" customWidth="1"/>
    <col min="16" max="17" width="9.25" style="18" customWidth="1"/>
    <col min="18" max="18" width="7.75" style="18" customWidth="1"/>
    <col min="19" max="16384" width="9" style="17"/>
  </cols>
  <sheetData>
    <row r="1" ht="28.9" customHeight="1" spans="1:18">
      <c r="A1" s="19" t="s">
        <v>170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ht="21" customHeight="1" spans="1:18">
      <c r="A2" s="20"/>
      <c r="B2" s="20"/>
      <c r="C2" s="20"/>
      <c r="D2" s="21" t="s">
        <v>1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14.65" customHeight="1" spans="1:18">
      <c r="A3" s="22" t="s">
        <v>32</v>
      </c>
      <c r="B3" s="22" t="s">
        <v>33</v>
      </c>
      <c r="C3" s="23" t="s">
        <v>5</v>
      </c>
      <c r="D3" s="23"/>
      <c r="E3" s="23"/>
      <c r="F3" s="23"/>
      <c r="G3" s="23" t="s">
        <v>128</v>
      </c>
      <c r="H3" s="23"/>
      <c r="I3" s="23"/>
      <c r="J3" s="23"/>
      <c r="K3" s="23" t="s">
        <v>9</v>
      </c>
      <c r="L3" s="23"/>
      <c r="M3" s="23"/>
      <c r="N3" s="23"/>
      <c r="O3" s="23" t="s">
        <v>10</v>
      </c>
      <c r="P3" s="23"/>
      <c r="Q3" s="23"/>
      <c r="R3" s="23"/>
    </row>
    <row r="4" ht="28.9" customHeight="1" spans="1:18">
      <c r="A4" s="22"/>
      <c r="B4" s="22"/>
      <c r="C4" s="23" t="s">
        <v>169</v>
      </c>
      <c r="D4" s="23" t="s">
        <v>171</v>
      </c>
      <c r="E4" s="23" t="s">
        <v>172</v>
      </c>
      <c r="F4" s="23" t="s">
        <v>173</v>
      </c>
      <c r="G4" s="23" t="s">
        <v>169</v>
      </c>
      <c r="H4" s="23" t="s">
        <v>171</v>
      </c>
      <c r="I4" s="23" t="s">
        <v>172</v>
      </c>
      <c r="J4" s="23" t="s">
        <v>173</v>
      </c>
      <c r="K4" s="23" t="s">
        <v>169</v>
      </c>
      <c r="L4" s="23" t="s">
        <v>171</v>
      </c>
      <c r="M4" s="23" t="s">
        <v>172</v>
      </c>
      <c r="N4" s="23" t="s">
        <v>173</v>
      </c>
      <c r="O4" s="23" t="s">
        <v>169</v>
      </c>
      <c r="P4" s="23" t="s">
        <v>171</v>
      </c>
      <c r="Q4" s="23" t="s">
        <v>172</v>
      </c>
      <c r="R4" s="23" t="s">
        <v>173</v>
      </c>
    </row>
    <row r="5" ht="14.65" customHeight="1" spans="1:18">
      <c r="A5" s="24" t="s">
        <v>174</v>
      </c>
      <c r="B5" s="24" t="s">
        <v>175</v>
      </c>
      <c r="C5" s="25">
        <v>2391</v>
      </c>
      <c r="D5" s="25"/>
      <c r="E5" s="25"/>
      <c r="F5" s="25">
        <v>2391</v>
      </c>
      <c r="G5" s="25">
        <f>H5+I5+J5</f>
        <v>1314</v>
      </c>
      <c r="H5" s="25"/>
      <c r="I5" s="25"/>
      <c r="J5" s="25">
        <f>J16+J25+J31</f>
        <v>1314</v>
      </c>
      <c r="K5" s="25">
        <f>L5+M5+N5</f>
        <v>1543</v>
      </c>
      <c r="L5" s="25"/>
      <c r="M5" s="25"/>
      <c r="N5" s="25">
        <v>1543</v>
      </c>
      <c r="O5" s="25">
        <f>P5+Q5+R5</f>
        <v>1543</v>
      </c>
      <c r="P5" s="25"/>
      <c r="Q5" s="25"/>
      <c r="R5" s="25">
        <v>1543</v>
      </c>
    </row>
    <row r="6" ht="14.65" customHeight="1" spans="1:18">
      <c r="A6" s="24" t="s">
        <v>176</v>
      </c>
      <c r="B6" s="24" t="s">
        <v>177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ht="14.65" customHeight="1" spans="1:18">
      <c r="A7" s="26" t="s">
        <v>178</v>
      </c>
      <c r="B7" s="26" t="s">
        <v>179</v>
      </c>
      <c r="C7" s="25"/>
      <c r="D7" s="23"/>
      <c r="E7" s="23"/>
      <c r="F7" s="25"/>
      <c r="G7" s="25"/>
      <c r="H7" s="23"/>
      <c r="I7" s="23"/>
      <c r="J7" s="23"/>
      <c r="K7" s="25"/>
      <c r="L7" s="23"/>
      <c r="M7" s="23"/>
      <c r="N7" s="23"/>
      <c r="O7" s="25"/>
      <c r="P7" s="23"/>
      <c r="Q7" s="23"/>
      <c r="R7" s="23"/>
    </row>
    <row r="8" ht="14.65" customHeight="1" spans="1:18">
      <c r="A8" s="26" t="s">
        <v>180</v>
      </c>
      <c r="B8" s="26" t="s">
        <v>181</v>
      </c>
      <c r="C8" s="25"/>
      <c r="D8" s="23"/>
      <c r="E8" s="23"/>
      <c r="F8" s="25"/>
      <c r="G8" s="25"/>
      <c r="H8" s="23"/>
      <c r="I8" s="23"/>
      <c r="J8" s="23"/>
      <c r="K8" s="25"/>
      <c r="L8" s="23"/>
      <c r="M8" s="23"/>
      <c r="N8" s="23"/>
      <c r="O8" s="25"/>
      <c r="P8" s="23"/>
      <c r="Q8" s="23"/>
      <c r="R8" s="23"/>
    </row>
    <row r="9" ht="14.65" customHeight="1" spans="1:18">
      <c r="A9" s="26" t="s">
        <v>182</v>
      </c>
      <c r="B9" s="26" t="s">
        <v>183</v>
      </c>
      <c r="C9" s="25"/>
      <c r="D9" s="23"/>
      <c r="E9" s="23"/>
      <c r="F9" s="25"/>
      <c r="G9" s="25"/>
      <c r="H9" s="23"/>
      <c r="I9" s="23"/>
      <c r="J9" s="23"/>
      <c r="K9" s="25"/>
      <c r="L9" s="23"/>
      <c r="M9" s="23"/>
      <c r="N9" s="23"/>
      <c r="O9" s="25"/>
      <c r="P9" s="23"/>
      <c r="Q9" s="23"/>
      <c r="R9" s="23"/>
    </row>
    <row r="10" ht="14.65" customHeight="1" spans="1:18">
      <c r="A10" s="26" t="s">
        <v>184</v>
      </c>
      <c r="B10" s="26" t="s">
        <v>185</v>
      </c>
      <c r="C10" s="25"/>
      <c r="D10" s="23"/>
      <c r="E10" s="23"/>
      <c r="F10" s="25"/>
      <c r="G10" s="25"/>
      <c r="H10" s="23"/>
      <c r="I10" s="23"/>
      <c r="J10" s="23"/>
      <c r="K10" s="25"/>
      <c r="L10" s="23"/>
      <c r="M10" s="23"/>
      <c r="N10" s="23"/>
      <c r="O10" s="25"/>
      <c r="P10" s="23"/>
      <c r="Q10" s="23"/>
      <c r="R10" s="23"/>
    </row>
    <row r="11" ht="14.65" customHeight="1" spans="1:18">
      <c r="A11" s="26" t="s">
        <v>186</v>
      </c>
      <c r="B11" s="26" t="s">
        <v>187</v>
      </c>
      <c r="C11" s="25"/>
      <c r="D11" s="23"/>
      <c r="E11" s="23"/>
      <c r="F11" s="25"/>
      <c r="G11" s="25"/>
      <c r="H11" s="23"/>
      <c r="I11" s="23"/>
      <c r="J11" s="23"/>
      <c r="K11" s="25"/>
      <c r="L11" s="23"/>
      <c r="M11" s="23"/>
      <c r="N11" s="23"/>
      <c r="O11" s="25"/>
      <c r="P11" s="23"/>
      <c r="Q11" s="23"/>
      <c r="R11" s="23"/>
    </row>
    <row r="12" ht="14.65" customHeight="1" spans="1:18">
      <c r="A12" s="26" t="s">
        <v>188</v>
      </c>
      <c r="B12" s="26" t="s">
        <v>189</v>
      </c>
      <c r="C12" s="25"/>
      <c r="D12" s="23"/>
      <c r="E12" s="23"/>
      <c r="F12" s="25"/>
      <c r="G12" s="25"/>
      <c r="H12" s="23"/>
      <c r="I12" s="23"/>
      <c r="J12" s="23"/>
      <c r="K12" s="25"/>
      <c r="L12" s="23"/>
      <c r="M12" s="23"/>
      <c r="N12" s="23"/>
      <c r="O12" s="25"/>
      <c r="P12" s="23"/>
      <c r="Q12" s="23"/>
      <c r="R12" s="23"/>
    </row>
    <row r="13" ht="14.65" customHeight="1" spans="1:18">
      <c r="A13" s="26" t="s">
        <v>190</v>
      </c>
      <c r="B13" s="26" t="s">
        <v>191</v>
      </c>
      <c r="C13" s="25"/>
      <c r="D13" s="23"/>
      <c r="E13" s="23"/>
      <c r="F13" s="25"/>
      <c r="G13" s="25"/>
      <c r="H13" s="23"/>
      <c r="I13" s="23"/>
      <c r="J13" s="23"/>
      <c r="K13" s="25"/>
      <c r="L13" s="23"/>
      <c r="M13" s="23"/>
      <c r="N13" s="23"/>
      <c r="O13" s="25"/>
      <c r="P13" s="23"/>
      <c r="Q13" s="23"/>
      <c r="R13" s="23"/>
    </row>
    <row r="14" ht="14.65" customHeight="1" spans="1:18">
      <c r="A14" s="26" t="s">
        <v>192</v>
      </c>
      <c r="B14" s="26" t="s">
        <v>193</v>
      </c>
      <c r="C14" s="25"/>
      <c r="D14" s="23"/>
      <c r="E14" s="23"/>
      <c r="F14" s="25"/>
      <c r="G14" s="25"/>
      <c r="H14" s="23"/>
      <c r="I14" s="23"/>
      <c r="J14" s="23"/>
      <c r="K14" s="25"/>
      <c r="L14" s="23"/>
      <c r="M14" s="23"/>
      <c r="N14" s="23"/>
      <c r="O14" s="25"/>
      <c r="P14" s="23"/>
      <c r="Q14" s="23"/>
      <c r="R14" s="23"/>
    </row>
    <row r="15" ht="14.65" customHeight="1" spans="1:18">
      <c r="A15" s="26" t="s">
        <v>194</v>
      </c>
      <c r="B15" s="26" t="s">
        <v>195</v>
      </c>
      <c r="C15" s="25"/>
      <c r="D15" s="23"/>
      <c r="E15" s="23"/>
      <c r="F15" s="25"/>
      <c r="G15" s="25"/>
      <c r="H15" s="23"/>
      <c r="I15" s="23"/>
      <c r="J15" s="23"/>
      <c r="K15" s="25"/>
      <c r="L15" s="23"/>
      <c r="M15" s="23"/>
      <c r="N15" s="23"/>
      <c r="O15" s="25"/>
      <c r="P15" s="23"/>
      <c r="Q15" s="23"/>
      <c r="R15" s="23"/>
    </row>
    <row r="16" ht="14.65" customHeight="1" spans="1:18">
      <c r="A16" s="24" t="s">
        <v>196</v>
      </c>
      <c r="B16" s="24" t="s">
        <v>197</v>
      </c>
      <c r="C16" s="25">
        <v>1362</v>
      </c>
      <c r="D16" s="25"/>
      <c r="E16" s="25"/>
      <c r="F16" s="25">
        <v>1362</v>
      </c>
      <c r="G16" s="25">
        <f>H16+I16+J16</f>
        <v>894</v>
      </c>
      <c r="H16" s="25"/>
      <c r="I16" s="25"/>
      <c r="J16" s="25">
        <v>894</v>
      </c>
      <c r="K16" s="25">
        <f>L16+M16+N16</f>
        <v>1043</v>
      </c>
      <c r="L16" s="25"/>
      <c r="M16" s="25"/>
      <c r="N16" s="25">
        <v>1043</v>
      </c>
      <c r="O16" s="25">
        <f>P16+Q16+R16</f>
        <v>560</v>
      </c>
      <c r="P16" s="25"/>
      <c r="Q16" s="25"/>
      <c r="R16" s="25">
        <v>560</v>
      </c>
    </row>
    <row r="17" ht="14.65" customHeight="1" spans="1:18">
      <c r="A17" s="26" t="s">
        <v>198</v>
      </c>
      <c r="B17" s="26" t="s">
        <v>199</v>
      </c>
      <c r="C17" s="25"/>
      <c r="D17" s="23"/>
      <c r="E17" s="23"/>
      <c r="F17" s="25"/>
      <c r="G17" s="25"/>
      <c r="H17" s="23"/>
      <c r="I17" s="23"/>
      <c r="J17" s="23"/>
      <c r="K17" s="25"/>
      <c r="L17" s="23"/>
      <c r="M17" s="23"/>
      <c r="N17" s="23"/>
      <c r="O17" s="25"/>
      <c r="P17" s="23"/>
      <c r="Q17" s="23"/>
      <c r="R17" s="23"/>
    </row>
    <row r="18" ht="14.65" customHeight="1" spans="1:18">
      <c r="A18" s="26" t="s">
        <v>200</v>
      </c>
      <c r="B18" s="26" t="s">
        <v>201</v>
      </c>
      <c r="C18" s="25"/>
      <c r="D18" s="23"/>
      <c r="E18" s="23"/>
      <c r="F18" s="25"/>
      <c r="G18" s="25"/>
      <c r="H18" s="23"/>
      <c r="I18" s="23"/>
      <c r="J18" s="23"/>
      <c r="K18" s="25"/>
      <c r="L18" s="23"/>
      <c r="M18" s="23"/>
      <c r="N18" s="23"/>
      <c r="O18" s="25"/>
      <c r="P18" s="23"/>
      <c r="Q18" s="23"/>
      <c r="R18" s="23"/>
    </row>
    <row r="19" ht="14.65" customHeight="1" spans="1:18">
      <c r="A19" s="26" t="s">
        <v>202</v>
      </c>
      <c r="B19" s="26" t="s">
        <v>203</v>
      </c>
      <c r="C19" s="25"/>
      <c r="D19" s="23"/>
      <c r="E19" s="23"/>
      <c r="F19" s="25"/>
      <c r="G19" s="25"/>
      <c r="H19" s="23"/>
      <c r="I19" s="23"/>
      <c r="J19" s="23"/>
      <c r="K19" s="25"/>
      <c r="L19" s="23"/>
      <c r="M19" s="23"/>
      <c r="N19" s="23"/>
      <c r="O19" s="25"/>
      <c r="P19" s="23"/>
      <c r="Q19" s="23"/>
      <c r="R19" s="23"/>
    </row>
    <row r="20" ht="14.65" customHeight="1" spans="1:18">
      <c r="A20" s="26" t="s">
        <v>204</v>
      </c>
      <c r="B20" s="26" t="s">
        <v>205</v>
      </c>
      <c r="C20" s="25"/>
      <c r="D20" s="23"/>
      <c r="E20" s="23"/>
      <c r="F20" s="25"/>
      <c r="G20" s="25"/>
      <c r="H20" s="23"/>
      <c r="I20" s="23"/>
      <c r="J20" s="23"/>
      <c r="K20" s="25"/>
      <c r="L20" s="23"/>
      <c r="M20" s="23"/>
      <c r="N20" s="23"/>
      <c r="O20" s="25"/>
      <c r="P20" s="23"/>
      <c r="Q20" s="23"/>
      <c r="R20" s="23"/>
    </row>
    <row r="21" ht="14.65" customHeight="1" spans="1:18">
      <c r="A21" s="26" t="s">
        <v>206</v>
      </c>
      <c r="B21" s="26" t="s">
        <v>207</v>
      </c>
      <c r="C21" s="25"/>
      <c r="D21" s="23"/>
      <c r="E21" s="23"/>
      <c r="F21" s="25"/>
      <c r="G21" s="25"/>
      <c r="H21" s="23"/>
      <c r="I21" s="23"/>
      <c r="J21" s="23"/>
      <c r="K21" s="25"/>
      <c r="L21" s="23"/>
      <c r="M21" s="23"/>
      <c r="N21" s="23"/>
      <c r="O21" s="25"/>
      <c r="P21" s="23"/>
      <c r="Q21" s="23"/>
      <c r="R21" s="23"/>
    </row>
    <row r="22" ht="14.65" customHeight="1" spans="1:18">
      <c r="A22" s="26" t="s">
        <v>208</v>
      </c>
      <c r="B22" s="26" t="s">
        <v>209</v>
      </c>
      <c r="C22" s="25"/>
      <c r="D22" s="23"/>
      <c r="E22" s="23"/>
      <c r="F22" s="25"/>
      <c r="G22" s="25"/>
      <c r="H22" s="23"/>
      <c r="I22" s="23"/>
      <c r="J22" s="23"/>
      <c r="K22" s="25"/>
      <c r="L22" s="23"/>
      <c r="M22" s="23"/>
      <c r="N22" s="23"/>
      <c r="O22" s="25"/>
      <c r="P22" s="23"/>
      <c r="Q22" s="23"/>
      <c r="R22" s="23"/>
    </row>
    <row r="23" ht="14.65" customHeight="1" spans="1:18">
      <c r="A23" s="26" t="s">
        <v>210</v>
      </c>
      <c r="B23" s="26" t="s">
        <v>211</v>
      </c>
      <c r="C23" s="25"/>
      <c r="D23" s="23"/>
      <c r="E23" s="23"/>
      <c r="F23" s="25"/>
      <c r="G23" s="25"/>
      <c r="H23" s="23"/>
      <c r="I23" s="23"/>
      <c r="J23" s="23"/>
      <c r="K23" s="25"/>
      <c r="L23" s="23"/>
      <c r="M23" s="23"/>
      <c r="N23" s="23"/>
      <c r="O23" s="25"/>
      <c r="P23" s="23"/>
      <c r="Q23" s="23"/>
      <c r="R23" s="23"/>
    </row>
    <row r="24" ht="14.65" customHeight="1" spans="1:18">
      <c r="A24" s="26" t="s">
        <v>212</v>
      </c>
      <c r="B24" s="26" t="s">
        <v>213</v>
      </c>
      <c r="C24" s="23">
        <v>1362</v>
      </c>
      <c r="D24" s="23"/>
      <c r="E24" s="23"/>
      <c r="F24" s="23">
        <v>1362</v>
      </c>
      <c r="G24" s="23">
        <f>H24+I24+J24</f>
        <v>894</v>
      </c>
      <c r="H24" s="23"/>
      <c r="I24" s="23"/>
      <c r="J24" s="23">
        <v>894</v>
      </c>
      <c r="K24" s="23">
        <f>L24+M24+N24</f>
        <v>1043</v>
      </c>
      <c r="L24" s="23"/>
      <c r="M24" s="23"/>
      <c r="N24" s="23">
        <v>1043</v>
      </c>
      <c r="O24" s="23">
        <f>P24+Q24+R24</f>
        <v>1043</v>
      </c>
      <c r="P24" s="23"/>
      <c r="Q24" s="23"/>
      <c r="R24" s="23">
        <v>1043</v>
      </c>
    </row>
    <row r="25" ht="14.65" customHeight="1" spans="1:18">
      <c r="A25" s="24" t="s">
        <v>214</v>
      </c>
      <c r="B25" s="24" t="s">
        <v>215</v>
      </c>
      <c r="C25" s="25">
        <v>100</v>
      </c>
      <c r="D25" s="25"/>
      <c r="E25" s="25"/>
      <c r="F25" s="25">
        <v>100</v>
      </c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</row>
    <row r="26" ht="14.65" customHeight="1" spans="1:18">
      <c r="A26" s="26" t="s">
        <v>216</v>
      </c>
      <c r="B26" s="26" t="s">
        <v>217</v>
      </c>
      <c r="C26" s="23">
        <v>100</v>
      </c>
      <c r="D26" s="23"/>
      <c r="E26" s="23"/>
      <c r="F26" s="23">
        <v>100</v>
      </c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</row>
    <row r="27" ht="14.65" customHeight="1" spans="1:18">
      <c r="A27" s="24" t="s">
        <v>218</v>
      </c>
      <c r="B27" s="24" t="s">
        <v>219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</row>
    <row r="28" ht="14.65" customHeight="1" spans="1:18">
      <c r="A28" s="26" t="s">
        <v>220</v>
      </c>
      <c r="B28" s="26" t="s">
        <v>221</v>
      </c>
      <c r="C28" s="25"/>
      <c r="D28" s="23"/>
      <c r="E28" s="23"/>
      <c r="F28" s="25"/>
      <c r="G28" s="25"/>
      <c r="H28" s="23"/>
      <c r="I28" s="23"/>
      <c r="J28" s="23"/>
      <c r="K28" s="25"/>
      <c r="L28" s="23"/>
      <c r="M28" s="23"/>
      <c r="N28" s="23"/>
      <c r="O28" s="25"/>
      <c r="P28" s="23"/>
      <c r="Q28" s="23"/>
      <c r="R28" s="23"/>
    </row>
    <row r="29" ht="14.65" customHeight="1" spans="1:18">
      <c r="A29" s="26" t="s">
        <v>222</v>
      </c>
      <c r="B29" s="26" t="s">
        <v>223</v>
      </c>
      <c r="C29" s="25"/>
      <c r="D29" s="23"/>
      <c r="E29" s="23"/>
      <c r="F29" s="25"/>
      <c r="G29" s="25"/>
      <c r="H29" s="23"/>
      <c r="I29" s="23"/>
      <c r="J29" s="23"/>
      <c r="K29" s="25"/>
      <c r="L29" s="23"/>
      <c r="M29" s="23"/>
      <c r="N29" s="23"/>
      <c r="O29" s="25"/>
      <c r="P29" s="23"/>
      <c r="Q29" s="23"/>
      <c r="R29" s="23"/>
    </row>
    <row r="30" ht="14.65" customHeight="1" spans="1:18">
      <c r="A30" s="26" t="s">
        <v>224</v>
      </c>
      <c r="B30" s="26" t="s">
        <v>225</v>
      </c>
      <c r="C30" s="25"/>
      <c r="D30" s="23"/>
      <c r="E30" s="23"/>
      <c r="F30" s="25"/>
      <c r="G30" s="25"/>
      <c r="H30" s="23"/>
      <c r="I30" s="23"/>
      <c r="J30" s="23"/>
      <c r="K30" s="25"/>
      <c r="L30" s="23"/>
      <c r="M30" s="23"/>
      <c r="N30" s="23"/>
      <c r="O30" s="25"/>
      <c r="P30" s="23"/>
      <c r="Q30" s="23"/>
      <c r="R30" s="23"/>
    </row>
    <row r="31" ht="14.65" customHeight="1" spans="1:18">
      <c r="A31" s="24" t="s">
        <v>226</v>
      </c>
      <c r="B31" s="24" t="s">
        <v>227</v>
      </c>
      <c r="C31" s="25">
        <v>929</v>
      </c>
      <c r="D31" s="25"/>
      <c r="E31" s="25"/>
      <c r="F31" s="25">
        <v>929</v>
      </c>
      <c r="G31" s="25">
        <f t="shared" ref="G31:G33" si="0">H31+I31+J31</f>
        <v>420</v>
      </c>
      <c r="H31" s="25"/>
      <c r="I31" s="25"/>
      <c r="J31" s="25">
        <f>J32</f>
        <v>420</v>
      </c>
      <c r="K31" s="25">
        <f t="shared" ref="K31:K33" si="1">L31+M31+N31</f>
        <v>500</v>
      </c>
      <c r="L31" s="25"/>
      <c r="M31" s="25"/>
      <c r="N31" s="25">
        <v>500</v>
      </c>
      <c r="O31" s="25">
        <f t="shared" ref="O31:O33" si="2">P31+Q31+R31</f>
        <v>500</v>
      </c>
      <c r="P31" s="25"/>
      <c r="Q31" s="25"/>
      <c r="R31" s="25">
        <v>500</v>
      </c>
    </row>
    <row r="32" ht="14.65" customHeight="1" spans="1:18">
      <c r="A32" s="26" t="s">
        <v>228</v>
      </c>
      <c r="B32" s="26" t="s">
        <v>229</v>
      </c>
      <c r="C32" s="23">
        <v>929</v>
      </c>
      <c r="D32" s="23"/>
      <c r="E32" s="23"/>
      <c r="F32" s="23">
        <v>929</v>
      </c>
      <c r="G32" s="23">
        <f t="shared" si="0"/>
        <v>420</v>
      </c>
      <c r="H32" s="23"/>
      <c r="I32" s="23"/>
      <c r="J32" s="23">
        <v>420</v>
      </c>
      <c r="K32" s="23">
        <f t="shared" si="1"/>
        <v>500</v>
      </c>
      <c r="L32" s="23"/>
      <c r="M32" s="23"/>
      <c r="N32" s="23">
        <v>500</v>
      </c>
      <c r="O32" s="23">
        <f t="shared" si="2"/>
        <v>500</v>
      </c>
      <c r="P32" s="23"/>
      <c r="Q32" s="23"/>
      <c r="R32" s="23">
        <v>500</v>
      </c>
    </row>
    <row r="33" ht="14.65" customHeight="1" spans="1:18">
      <c r="A33" s="24" t="s">
        <v>230</v>
      </c>
      <c r="B33" s="24" t="s">
        <v>231</v>
      </c>
      <c r="C33" s="25">
        <f>C34+C36</f>
        <v>619</v>
      </c>
      <c r="D33" s="25"/>
      <c r="E33" s="25"/>
      <c r="F33" s="25">
        <f>F34+F36</f>
        <v>619</v>
      </c>
      <c r="G33" s="25">
        <f t="shared" si="0"/>
        <v>280</v>
      </c>
      <c r="H33" s="25"/>
      <c r="I33" s="25"/>
      <c r="J33" s="25">
        <f>J34+J36</f>
        <v>280</v>
      </c>
      <c r="K33" s="25">
        <f t="shared" si="1"/>
        <v>333</v>
      </c>
      <c r="L33" s="25"/>
      <c r="M33" s="25"/>
      <c r="N33" s="25">
        <v>333</v>
      </c>
      <c r="O33" s="25">
        <f t="shared" si="2"/>
        <v>333</v>
      </c>
      <c r="P33" s="25"/>
      <c r="Q33" s="25"/>
      <c r="R33" s="25">
        <v>333</v>
      </c>
    </row>
    <row r="34" ht="14.65" customHeight="1" spans="1:18">
      <c r="A34" s="24" t="s">
        <v>232</v>
      </c>
      <c r="B34" s="24" t="s">
        <v>233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</row>
    <row r="35" ht="14.65" customHeight="1" spans="1:18">
      <c r="A35" s="26" t="s">
        <v>234</v>
      </c>
      <c r="B35" s="26" t="s">
        <v>235</v>
      </c>
      <c r="C35" s="25"/>
      <c r="D35" s="23"/>
      <c r="E35" s="23"/>
      <c r="F35" s="25"/>
      <c r="G35" s="25"/>
      <c r="H35" s="23"/>
      <c r="I35" s="23"/>
      <c r="J35" s="23"/>
      <c r="K35" s="25"/>
      <c r="L35" s="23"/>
      <c r="M35" s="23"/>
      <c r="N35" s="23"/>
      <c r="O35" s="25"/>
      <c r="P35" s="23"/>
      <c r="Q35" s="23"/>
      <c r="R35" s="23"/>
    </row>
    <row r="36" ht="14.65" customHeight="1" spans="1:18">
      <c r="A36" s="24" t="s">
        <v>236</v>
      </c>
      <c r="B36" s="24" t="s">
        <v>237</v>
      </c>
      <c r="C36" s="25">
        <v>619</v>
      </c>
      <c r="D36" s="25"/>
      <c r="E36" s="25"/>
      <c r="F36" s="25">
        <v>619</v>
      </c>
      <c r="G36" s="25">
        <f t="shared" ref="G36:G39" si="3">H36+I36+J36</f>
        <v>280</v>
      </c>
      <c r="H36" s="25"/>
      <c r="I36" s="25"/>
      <c r="J36" s="25">
        <v>280</v>
      </c>
      <c r="K36" s="25">
        <f t="shared" ref="K36:K39" si="4">L36+M36+N36</f>
        <v>333</v>
      </c>
      <c r="L36" s="25"/>
      <c r="M36" s="25"/>
      <c r="N36" s="25">
        <v>333</v>
      </c>
      <c r="O36" s="25">
        <f t="shared" ref="O36:O39" si="5">P36+Q36+R36</f>
        <v>333</v>
      </c>
      <c r="P36" s="25"/>
      <c r="Q36" s="25"/>
      <c r="R36" s="25">
        <v>333</v>
      </c>
    </row>
    <row r="37" ht="14.65" customHeight="1" spans="1:18">
      <c r="A37" s="26" t="s">
        <v>238</v>
      </c>
      <c r="B37" s="26" t="s">
        <v>239</v>
      </c>
      <c r="C37" s="23">
        <v>619</v>
      </c>
      <c r="D37" s="23"/>
      <c r="E37" s="23"/>
      <c r="F37" s="23">
        <v>619</v>
      </c>
      <c r="G37" s="23">
        <f t="shared" si="3"/>
        <v>280</v>
      </c>
      <c r="H37" s="23"/>
      <c r="I37" s="23"/>
      <c r="J37" s="23">
        <v>280</v>
      </c>
      <c r="K37" s="23">
        <f t="shared" si="4"/>
        <v>333</v>
      </c>
      <c r="L37" s="23"/>
      <c r="M37" s="23"/>
      <c r="N37" s="23">
        <v>333</v>
      </c>
      <c r="O37" s="23">
        <f t="shared" si="5"/>
        <v>333</v>
      </c>
      <c r="P37" s="23"/>
      <c r="Q37" s="23"/>
      <c r="R37" s="23">
        <v>333</v>
      </c>
    </row>
    <row r="38" ht="14.65" customHeight="1" spans="1:18">
      <c r="A38" s="24"/>
      <c r="B38" s="24" t="s">
        <v>240</v>
      </c>
      <c r="C38" s="25">
        <v>209</v>
      </c>
      <c r="D38" s="25"/>
      <c r="E38" s="25"/>
      <c r="F38" s="25">
        <v>209</v>
      </c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</row>
    <row r="39" ht="14.65" customHeight="1" spans="1:18">
      <c r="A39" s="24"/>
      <c r="B39" s="27" t="s">
        <v>29</v>
      </c>
      <c r="C39" s="25">
        <f>C5+C33+C38</f>
        <v>3219</v>
      </c>
      <c r="D39" s="25"/>
      <c r="E39" s="25"/>
      <c r="F39" s="25">
        <f>F5+F33+F38</f>
        <v>3219</v>
      </c>
      <c r="G39" s="25">
        <f t="shared" si="3"/>
        <v>1594</v>
      </c>
      <c r="H39" s="25"/>
      <c r="I39" s="25"/>
      <c r="J39" s="25">
        <f>J5+J33+J38</f>
        <v>1594</v>
      </c>
      <c r="K39" s="25">
        <f t="shared" si="4"/>
        <v>1876</v>
      </c>
      <c r="L39" s="25"/>
      <c r="M39" s="25"/>
      <c r="N39" s="25">
        <f>N5+N33+N38</f>
        <v>1876</v>
      </c>
      <c r="O39" s="25">
        <f t="shared" si="5"/>
        <v>1876</v>
      </c>
      <c r="P39" s="25"/>
      <c r="Q39" s="25"/>
      <c r="R39" s="25">
        <f>R5+R33+R38</f>
        <v>1876</v>
      </c>
    </row>
    <row r="40" ht="14.65" customHeight="1" spans="1:18">
      <c r="A40" s="26" t="s">
        <v>124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</row>
  </sheetData>
  <mergeCells count="9">
    <mergeCell ref="A1:R1"/>
    <mergeCell ref="D2:R2"/>
    <mergeCell ref="C3:F3"/>
    <mergeCell ref="G3:J3"/>
    <mergeCell ref="K3:N3"/>
    <mergeCell ref="O3:R3"/>
    <mergeCell ref="A40:N40"/>
    <mergeCell ref="A3:A4"/>
    <mergeCell ref="B3:B4"/>
  </mergeCells>
  <printOptions horizontalCentered="1"/>
  <pageMargins left="0.944444444444444" right="0.944444444444444" top="0.786805555555556" bottom="0.786805555555556" header="0.511805555555556" footer="0.511805555555556"/>
  <pageSetup paperSize="9" scale="67" firstPageNumber="5" orientation="landscape" useFirstPageNumber="1" horizontalDpi="300" verticalDpi="300"/>
  <headerFooter alignWithMargins="0">
    <oddHeader>&amp;L&amp;10国资预决04表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7" sqref="D7"/>
    </sheetView>
  </sheetViews>
  <sheetFormatPr defaultColWidth="9" defaultRowHeight="14.25" outlineLevelCol="4"/>
  <cols>
    <col min="1" max="1" width="38.25" style="1" customWidth="1"/>
    <col min="2" max="2" width="10.5" style="2" customWidth="1"/>
    <col min="3" max="3" width="10.875" style="3" customWidth="1"/>
    <col min="4" max="4" width="13.25" style="1" customWidth="1"/>
    <col min="5" max="5" width="11.125" style="1" customWidth="1"/>
    <col min="6" max="16384" width="9" style="1"/>
  </cols>
  <sheetData>
    <row r="1" ht="25.5" spans="1:5">
      <c r="A1" s="4" t="s">
        <v>241</v>
      </c>
      <c r="B1" s="4"/>
      <c r="C1" s="4"/>
      <c r="D1" s="4"/>
      <c r="E1" s="5"/>
    </row>
    <row r="2" ht="25.5" spans="1:5">
      <c r="A2" s="6"/>
      <c r="B2" s="6"/>
      <c r="C2" s="7" t="s">
        <v>242</v>
      </c>
      <c r="D2" s="7"/>
      <c r="E2" s="8"/>
    </row>
    <row r="3" ht="40.5" customHeight="1" spans="1:5">
      <c r="A3" s="9" t="s">
        <v>243</v>
      </c>
      <c r="B3" s="10" t="s">
        <v>244</v>
      </c>
      <c r="C3" s="10" t="s">
        <v>6</v>
      </c>
      <c r="D3" s="10" t="s">
        <v>7</v>
      </c>
      <c r="E3" s="10" t="s">
        <v>245</v>
      </c>
    </row>
    <row r="4" ht="40.5" customHeight="1" spans="1:5">
      <c r="A4" s="11" t="s">
        <v>246</v>
      </c>
      <c r="B4" s="12">
        <v>929</v>
      </c>
      <c r="C4" s="13">
        <v>420</v>
      </c>
      <c r="D4" s="13">
        <v>500</v>
      </c>
      <c r="E4" s="13">
        <v>500</v>
      </c>
    </row>
    <row r="5" ht="40.5" customHeight="1" spans="1:5">
      <c r="A5" s="11" t="s">
        <v>247</v>
      </c>
      <c r="B5" s="12">
        <v>619</v>
      </c>
      <c r="C5" s="13">
        <v>280</v>
      </c>
      <c r="D5" s="13">
        <v>333</v>
      </c>
      <c r="E5" s="13">
        <v>333</v>
      </c>
    </row>
    <row r="6" ht="40.5" customHeight="1" spans="1:5">
      <c r="A6" s="11" t="s">
        <v>248</v>
      </c>
      <c r="B6" s="14">
        <v>100</v>
      </c>
      <c r="C6" s="13"/>
      <c r="D6" s="13">
        <v>120</v>
      </c>
      <c r="E6" s="13">
        <v>80</v>
      </c>
    </row>
    <row r="7" ht="40.5" customHeight="1" spans="1:5">
      <c r="A7" s="15" t="s">
        <v>249</v>
      </c>
      <c r="B7" s="14">
        <v>1102</v>
      </c>
      <c r="C7" s="13"/>
      <c r="D7" s="13"/>
      <c r="E7" s="13"/>
    </row>
    <row r="8" ht="40.5" customHeight="1" spans="1:5">
      <c r="A8" s="11" t="s">
        <v>250</v>
      </c>
      <c r="B8" s="14">
        <v>100</v>
      </c>
      <c r="C8" s="13"/>
      <c r="D8" s="13">
        <v>100</v>
      </c>
      <c r="E8" s="13">
        <v>150</v>
      </c>
    </row>
    <row r="9" ht="40.5" customHeight="1" spans="1:5">
      <c r="A9" s="11" t="s">
        <v>251</v>
      </c>
      <c r="B9" s="14">
        <v>80</v>
      </c>
      <c r="C9" s="13"/>
      <c r="D9" s="13">
        <v>80</v>
      </c>
      <c r="E9" s="13"/>
    </row>
    <row r="10" ht="40.5" customHeight="1" spans="1:5">
      <c r="A10" s="11" t="s">
        <v>252</v>
      </c>
      <c r="B10" s="14">
        <v>80</v>
      </c>
      <c r="C10" s="13"/>
      <c r="D10" s="13">
        <v>100</v>
      </c>
      <c r="E10" s="13">
        <v>80</v>
      </c>
    </row>
    <row r="11" ht="40.5" customHeight="1" spans="1:5">
      <c r="A11" s="11" t="s">
        <v>253</v>
      </c>
      <c r="B11" s="14"/>
      <c r="C11" s="13"/>
      <c r="D11" s="13">
        <v>500</v>
      </c>
      <c r="E11" s="13"/>
    </row>
    <row r="12" ht="40.5" customHeight="1" spans="1:5">
      <c r="A12" s="11" t="s">
        <v>254</v>
      </c>
      <c r="B12" s="14"/>
      <c r="C12" s="13"/>
      <c r="D12" s="13"/>
      <c r="E12" s="13">
        <v>50</v>
      </c>
    </row>
    <row r="13" ht="40.5" customHeight="1" spans="1:5">
      <c r="A13" s="11" t="s">
        <v>255</v>
      </c>
      <c r="B13" s="14"/>
      <c r="C13" s="13"/>
      <c r="D13" s="13"/>
      <c r="E13" s="13">
        <v>100</v>
      </c>
    </row>
    <row r="14" ht="40.5" customHeight="1" spans="1:5">
      <c r="A14" s="11" t="s">
        <v>256</v>
      </c>
      <c r="B14" s="14"/>
      <c r="C14" s="13"/>
      <c r="D14" s="13">
        <v>143</v>
      </c>
      <c r="E14" s="13">
        <v>100</v>
      </c>
    </row>
    <row r="15" ht="40.5" customHeight="1" spans="1:5">
      <c r="A15" s="11" t="s">
        <v>257</v>
      </c>
      <c r="B15" s="14"/>
      <c r="C15" s="13">
        <v>200</v>
      </c>
      <c r="D15" s="13"/>
      <c r="E15" s="13"/>
    </row>
    <row r="16" ht="40.5" customHeight="1" spans="1:5">
      <c r="A16" s="11" t="s">
        <v>258</v>
      </c>
      <c r="B16" s="14"/>
      <c r="C16" s="13">
        <v>694</v>
      </c>
      <c r="D16" s="13"/>
      <c r="E16" s="13"/>
    </row>
    <row r="17" ht="40.5" customHeight="1" spans="1:5">
      <c r="A17" s="11" t="s">
        <v>259</v>
      </c>
      <c r="B17" s="14"/>
      <c r="C17" s="13"/>
      <c r="D17" s="13"/>
      <c r="E17" s="13">
        <v>483</v>
      </c>
    </row>
    <row r="18" ht="40.5" customHeight="1" spans="1:5">
      <c r="A18" s="16" t="s">
        <v>169</v>
      </c>
      <c r="B18" s="12">
        <f>SUM(B4:B16)</f>
        <v>3010</v>
      </c>
      <c r="C18" s="12">
        <f>SUM(C4:C16)</f>
        <v>1594</v>
      </c>
      <c r="D18" s="12">
        <f>SUM(D4:D16)</f>
        <v>1876</v>
      </c>
      <c r="E18" s="12">
        <f>SUM(E4:E17)</f>
        <v>1876</v>
      </c>
    </row>
  </sheetData>
  <mergeCells count="2">
    <mergeCell ref="A1:E1"/>
    <mergeCell ref="C2:E2"/>
  </mergeCells>
  <pageMargins left="0.905511811023622" right="0.905511811023622" top="1.14173228346457" bottom="0.748031496062992" header="0.708661417322835" footer="0.708661417322835"/>
  <pageSetup paperSize="9" scale="91" firstPageNumber="6" fitToHeight="0" orientation="portrait" useFirstPageNumber="1"/>
  <headerFooter>
    <oddHeader>&amp;L&amp;10国资预决05表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东阳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国有资本经营预算收支总表</vt:lpstr>
      <vt:lpstr>国有资本经营收入决算</vt:lpstr>
      <vt:lpstr>东阳市2019年度国有资本决算收入分企业明细表</vt:lpstr>
      <vt:lpstr>国有资本经营支出决算表</vt:lpstr>
      <vt:lpstr>东阳市2019年度国有资本预算支出决算明细表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叶明</dc:creator>
  <cp:lastModifiedBy>admin</cp:lastModifiedBy>
  <dcterms:created xsi:type="dcterms:W3CDTF">2018-12-14T07:42:00Z</dcterms:created>
  <cp:lastPrinted>2020-08-12T02:24:00Z</cp:lastPrinted>
  <dcterms:modified xsi:type="dcterms:W3CDTF">2020-08-12T07:10:31Z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